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850" activeTab="0"/>
  </bookViews>
  <sheets>
    <sheet name="はじめに" sheetId="1" r:id="rId1"/>
    <sheet name="大会要項" sheetId="2" r:id="rId2"/>
    <sheet name="健康チェックシート" sheetId="3" state="hidden" r:id="rId3"/>
    <sheet name="登録" sheetId="4" r:id="rId4"/>
    <sheet name="打込例" sheetId="5" r:id="rId5"/>
    <sheet name="入力ｼｰﾄ" sheetId="6" r:id="rId6"/>
    <sheet name="支部総括" sheetId="7" state="hidden" r:id="rId7"/>
  </sheets>
  <definedNames>
    <definedName name="_xlfn.IFERROR" hidden="1">#NAME?</definedName>
    <definedName name="_xlnm.Print_Area" localSheetId="2">'健康チェックシート'!$A$1:$J$30</definedName>
    <definedName name="女子">#REF!</definedName>
    <definedName name="男子">#REF!</definedName>
  </definedNames>
  <calcPr fullCalcOnLoad="1"/>
</workbook>
</file>

<file path=xl/comments4.xml><?xml version="1.0" encoding="utf-8"?>
<comments xmlns="http://schemas.openxmlformats.org/spreadsheetml/2006/main">
  <authors>
    <author>隅坂道昭</author>
  </authors>
  <commentList>
    <comment ref="J2" authorId="0">
      <text>
        <r>
          <rPr>
            <b/>
            <sz val="9"/>
            <rFont val="MS P ゴシック"/>
            <family val="3"/>
          </rPr>
          <t>半角大文字</t>
        </r>
      </text>
    </comment>
    <comment ref="X2" authorId="0">
      <text>
        <r>
          <rPr>
            <b/>
            <sz val="9"/>
            <rFont val="MS P ゴシック"/>
            <family val="3"/>
          </rPr>
          <t>半角大文字</t>
        </r>
      </text>
    </comment>
    <comment ref="J3" authorId="0">
      <text>
        <r>
          <rPr>
            <sz val="11"/>
            <rFont val="MS P ゴシック"/>
            <family val="3"/>
          </rPr>
          <t>半角大文字</t>
        </r>
      </text>
    </comment>
    <comment ref="K3" authorId="0">
      <text>
        <r>
          <rPr>
            <sz val="11"/>
            <rFont val="MS P ゴシック"/>
            <family val="3"/>
          </rPr>
          <t>最初の一文字のみ半角大文字</t>
        </r>
      </text>
    </comment>
    <comment ref="H3" authorId="0">
      <text>
        <r>
          <rPr>
            <sz val="11"/>
            <rFont val="MS P ゴシック"/>
            <family val="3"/>
          </rPr>
          <t>半角ｶﾅ文字</t>
        </r>
      </text>
    </comment>
    <comment ref="I3" authorId="0">
      <text>
        <r>
          <rPr>
            <sz val="11"/>
            <rFont val="MS P ゴシック"/>
            <family val="3"/>
          </rPr>
          <t>半角ｶﾅ文字</t>
        </r>
      </text>
    </comment>
    <comment ref="F3" authorId="0">
      <text>
        <r>
          <rPr>
            <sz val="11"/>
            <rFont val="MS P ゴシック"/>
            <family val="3"/>
          </rPr>
          <t>略校名</t>
        </r>
      </text>
    </comment>
  </commentList>
</comments>
</file>

<file path=xl/sharedStrings.xml><?xml version="1.0" encoding="utf-8"?>
<sst xmlns="http://schemas.openxmlformats.org/spreadsheetml/2006/main" count="577" uniqueCount="406">
  <si>
    <t>110H</t>
  </si>
  <si>
    <t>100H</t>
  </si>
  <si>
    <t>男　　　子</t>
  </si>
  <si>
    <t>女　　　子</t>
  </si>
  <si>
    <t>ナンバー</t>
  </si>
  <si>
    <t>出場競技</t>
  </si>
  <si>
    <t>申請記録</t>
  </si>
  <si>
    <t>種目名</t>
  </si>
  <si>
    <t>記号</t>
  </si>
  <si>
    <t>備考</t>
  </si>
  <si>
    <t>1年100m</t>
  </si>
  <si>
    <t>「ｍ」を</t>
  </si>
  <si>
    <t>2年100m</t>
  </si>
  <si>
    <t>つけない</t>
  </si>
  <si>
    <t>3年100m</t>
  </si>
  <si>
    <t>共通200m</t>
  </si>
  <si>
    <t>学年を</t>
  </si>
  <si>
    <t>共通400m</t>
  </si>
  <si>
    <t>入れない</t>
  </si>
  <si>
    <t>共通800m</t>
  </si>
  <si>
    <t>1年1500m</t>
  </si>
  <si>
    <t>全て半角で</t>
  </si>
  <si>
    <t>共通1500m</t>
  </si>
  <si>
    <t>入力する</t>
  </si>
  <si>
    <t>共通3000m</t>
  </si>
  <si>
    <t>共通110mﾊｰﾄﾞﾙ</t>
  </si>
  <si>
    <t>ｱﾙﾌｧﾍﾞｯﾄは</t>
  </si>
  <si>
    <t>共通100mﾊｰﾄﾞﾙ</t>
  </si>
  <si>
    <t>大文字で</t>
  </si>
  <si>
    <t>400R</t>
  </si>
  <si>
    <t>800R</t>
  </si>
  <si>
    <t>走高跳</t>
  </si>
  <si>
    <t>HJ</t>
  </si>
  <si>
    <t>棒高跳</t>
  </si>
  <si>
    <t>PV</t>
  </si>
  <si>
    <t>1年走幅跳</t>
  </si>
  <si>
    <t>LJ</t>
  </si>
  <si>
    <t>共通走幅跳</t>
  </si>
  <si>
    <t>LJ</t>
  </si>
  <si>
    <t>砲丸投</t>
  </si>
  <si>
    <t>SP</t>
  </si>
  <si>
    <t>3A</t>
  </si>
  <si>
    <t>記録の入力の仕方</t>
  </si>
  <si>
    <t>備考</t>
  </si>
  <si>
    <t>短距離</t>
  </si>
  <si>
    <t>60秒を越えても</t>
  </si>
  <si>
    <t>記録</t>
  </si>
  <si>
    <t>入力</t>
  </si>
  <si>
    <t>１分とはしない</t>
  </si>
  <si>
    <t>13秒24</t>
  </si>
  <si>
    <t>(4×200mﾘﾚｰは</t>
  </si>
  <si>
    <t>22秒30</t>
  </si>
  <si>
    <t>中長距離の</t>
  </si>
  <si>
    <t>22秒3</t>
  </si>
  <si>
    <t>表し方を使う)</t>
  </si>
  <si>
    <t>55秒0</t>
  </si>
  <si>
    <t>小数点以下</t>
  </si>
  <si>
    <t>の最後の0は</t>
  </si>
  <si>
    <t>省略できる</t>
  </si>
  <si>
    <t>中長距離</t>
  </si>
  <si>
    <t>記録</t>
  </si>
  <si>
    <t>2分05秒32</t>
  </si>
  <si>
    <t>2.05.32</t>
  </si>
  <si>
    <t>分と秒の間は</t>
  </si>
  <si>
    <t>2分03秒20</t>
  </si>
  <si>
    <t>2.03.20</t>
  </si>
  <si>
    <t>小数点でくぎる</t>
  </si>
  <si>
    <t>5分03秒5</t>
  </si>
  <si>
    <t>5.03.5</t>
  </si>
  <si>
    <t>4分32秒0</t>
  </si>
  <si>
    <t>4.32.0</t>
  </si>
  <si>
    <t>小数点以下の</t>
  </si>
  <si>
    <t>0も省略しない</t>
  </si>
  <si>
    <t>フィールド</t>
  </si>
  <si>
    <t>1ｍ55ｃｍ</t>
  </si>
  <si>
    <t>「ｍ」の位を</t>
  </si>
  <si>
    <t>2ｍ40ｃｍ</t>
  </si>
  <si>
    <t>１の位にする</t>
  </si>
  <si>
    <t>5ｍ00ｃｍ</t>
  </si>
  <si>
    <t>小数点以下の</t>
  </si>
  <si>
    <t>0は省略できる</t>
  </si>
  <si>
    <t>種目名一覧(出場競技)</t>
  </si>
  <si>
    <t>支部</t>
  </si>
  <si>
    <t>習志野</t>
  </si>
  <si>
    <t>名</t>
  </si>
  <si>
    <t>四種競技</t>
  </si>
  <si>
    <t>個人</t>
  </si>
  <si>
    <t>記録</t>
  </si>
  <si>
    <t>4×100mリレー</t>
  </si>
  <si>
    <t>低 4×100mリレー</t>
  </si>
  <si>
    <t>学校名</t>
  </si>
  <si>
    <t>所属長</t>
  </si>
  <si>
    <t>顧問名</t>
  </si>
  <si>
    <t>参加料</t>
  </si>
  <si>
    <t>リレー</t>
  </si>
  <si>
    <t>男　　　　　　　　子</t>
  </si>
  <si>
    <t>女　　　　　　　　子</t>
  </si>
  <si>
    <t>ﾅﾝﾊﾞｰ</t>
  </si>
  <si>
    <t>種目</t>
  </si>
  <si>
    <t>氏</t>
  </si>
  <si>
    <t>市民大会申込一覧（高校用)</t>
  </si>
  <si>
    <t>汗</t>
  </si>
  <si>
    <t>船場氏</t>
  </si>
  <si>
    <t>五郎</t>
  </si>
  <si>
    <t>長</t>
  </si>
  <si>
    <t>幹太</t>
  </si>
  <si>
    <t>芝山</t>
  </si>
  <si>
    <t>昇太</t>
  </si>
  <si>
    <t>多嘉山</t>
  </si>
  <si>
    <t>富太</t>
  </si>
  <si>
    <t>遠山</t>
  </si>
  <si>
    <t>薙汰</t>
  </si>
  <si>
    <t>早出</t>
  </si>
  <si>
    <t>失各</t>
  </si>
  <si>
    <t>渡司</t>
  </si>
  <si>
    <t>場屯</t>
  </si>
  <si>
    <t>風</t>
  </si>
  <si>
    <t>さや佳</t>
  </si>
  <si>
    <t>無良脇</t>
  </si>
  <si>
    <t>恭子</t>
  </si>
  <si>
    <t>操子</t>
  </si>
  <si>
    <t>海神</t>
  </si>
  <si>
    <t>高根</t>
  </si>
  <si>
    <t>美子</t>
  </si>
  <si>
    <t>継走</t>
  </si>
  <si>
    <t>駿子</t>
  </si>
  <si>
    <t>田耕</t>
  </si>
  <si>
    <t>礼子</t>
  </si>
  <si>
    <t>踏切</t>
  </si>
  <si>
    <t>好美</t>
  </si>
  <si>
    <t>軽井</t>
  </si>
  <si>
    <t>未步</t>
  </si>
  <si>
    <t>名下駄</t>
  </si>
  <si>
    <t>珠子</t>
  </si>
  <si>
    <t>種目は</t>
  </si>
  <si>
    <t>１１”３４</t>
  </si>
  <si>
    <t>４’５６”７８</t>
  </si>
  <si>
    <t>4.56.78</t>
  </si>
  <si>
    <t>広く市民の体力向上と健康で明るい青少年の育成を図り、併せて陸上競技の普及発展を図る。</t>
  </si>
  <si>
    <t>船橋市運動公園陸上競技場　船橋市夏見台６－４－１</t>
  </si>
  <si>
    <t>一般１００ｍ、高校１００ｍ</t>
  </si>
  <si>
    <t>高校一般</t>
  </si>
  <si>
    <t>　(1)高校</t>
  </si>
  <si>
    <t>申込期限</t>
  </si>
  <si>
    <t>健康診断において異常無しと判断され、その後の活動状況から本大会の参加に差し支え無しと判断された者。</t>
  </si>
  <si>
    <t xml:space="preserve">一般 = </t>
  </si>
  <si>
    <t xml:space="preserve">高校 = </t>
  </si>
  <si>
    <t>振込手数料は、申込者が負担する。また原則、参加料は理由の如何に関わらず返金しない。</t>
  </si>
  <si>
    <t>主催者で準備した物を使用する。</t>
  </si>
  <si>
    <t>　　男子</t>
  </si>
  <si>
    <t>　　女子</t>
  </si>
  <si>
    <t>１５００ｍ、４×１００ｍＲ、走高跳、走幅跳、砲丸投</t>
  </si>
  <si>
    <t>400R</t>
  </si>
  <si>
    <t>LJ</t>
  </si>
  <si>
    <t>HJ</t>
  </si>
  <si>
    <t>SP</t>
  </si>
  <si>
    <t>東京学館船橋高等学校</t>
  </si>
  <si>
    <t>千葉日本大学第一高等学校</t>
  </si>
  <si>
    <t>東葉高等学校</t>
  </si>
  <si>
    <t>千葉県立船橋高等学校</t>
  </si>
  <si>
    <t>千葉県立薬園台高等学校</t>
  </si>
  <si>
    <t>千葉県立船橋東高等学校</t>
  </si>
  <si>
    <t>千葉県立船橋啓明高等学校</t>
  </si>
  <si>
    <t>千葉県立船橋芝山高等学校</t>
  </si>
  <si>
    <t>千葉県立船橋古和釜高等学校</t>
  </si>
  <si>
    <t>千葉県立船橋法典高等学校</t>
  </si>
  <si>
    <t>船橋市立船橋高等学校</t>
  </si>
  <si>
    <t>千葉県立船橋二和高等学校</t>
  </si>
  <si>
    <t>千葉県立船橋豊富高等学校</t>
  </si>
  <si>
    <t>千葉県立船橋北高等学校</t>
  </si>
  <si>
    <t>千葉県立国分高等学校</t>
  </si>
  <si>
    <t>千葉県立八千代高等学校</t>
  </si>
  <si>
    <t>千葉県立市川南高等学校</t>
  </si>
  <si>
    <t>千葉県立鎌ヶ谷高等学校</t>
  </si>
  <si>
    <t>千葉県立市川東高等学校</t>
  </si>
  <si>
    <t>千葉県立市川昴高等学校</t>
  </si>
  <si>
    <t>船橋高校</t>
  </si>
  <si>
    <t>薬園台高校</t>
  </si>
  <si>
    <t>船橋東高校</t>
  </si>
  <si>
    <t>船橋啓明高校</t>
  </si>
  <si>
    <t>船橋芝山高校</t>
  </si>
  <si>
    <t>船橋古和釜高校</t>
  </si>
  <si>
    <t>船橋法典高校</t>
  </si>
  <si>
    <t>船橋二和高校</t>
  </si>
  <si>
    <t>船橋豊富高校</t>
  </si>
  <si>
    <t>船橋北高校</t>
  </si>
  <si>
    <t>東葉高校</t>
  </si>
  <si>
    <t>国分高校</t>
  </si>
  <si>
    <t>八千代高校</t>
  </si>
  <si>
    <t>市川南高校</t>
  </si>
  <si>
    <t>鎌ヶ谷高校</t>
  </si>
  <si>
    <t>市川東高校</t>
  </si>
  <si>
    <t>市川昴高校</t>
  </si>
  <si>
    <t>鎌ヶ谷西高校</t>
  </si>
  <si>
    <t>市立船橋高校</t>
  </si>
  <si>
    <t>学館船橋高校</t>
  </si>
  <si>
    <t>千日一高校</t>
  </si>
  <si>
    <t>携帯番号</t>
  </si>
  <si>
    <t>参 加 費 合 計 ＝</t>
  </si>
  <si>
    <t>参 加 料 振 込 日</t>
  </si>
  <si>
    <t>月　　　日</t>
  </si>
  <si>
    <t>4.23.57</t>
  </si>
  <si>
    <t>4.43.22</t>
  </si>
  <si>
    <t>5.12.33</t>
  </si>
  <si>
    <t>△△立○○高等学校</t>
  </si>
  <si>
    <t>船橋　太郎</t>
  </si>
  <si>
    <t>汗　一平</t>
  </si>
  <si>
    <t>０１０－１２３４－５６７８</t>
  </si>
  <si>
    <t>一労</t>
  </si>
  <si>
    <t>※　計時は必ず百分の一まで打ち込む</t>
  </si>
  <si>
    <t>記録の打ち込みは</t>
  </si>
  <si>
    <t>千葉県立松戸南高等学校</t>
  </si>
  <si>
    <t>松戸南高校</t>
  </si>
  <si>
    <t>１　趣　旨</t>
  </si>
  <si>
    <t>２　主　催</t>
  </si>
  <si>
    <t>３　主　管</t>
  </si>
  <si>
    <t>４　日　時</t>
  </si>
  <si>
    <t>６　高校　一般の部</t>
  </si>
  <si>
    <t>② 申し込み</t>
  </si>
  <si>
    <t>③ 参加規則</t>
  </si>
  <si>
    <t>　(1) 参加制限</t>
  </si>
  <si>
    <t>　(2) 参加資格</t>
  </si>
  <si>
    <t>④ 参加料</t>
  </si>
  <si>
    <t>京葉銀行　津田沼支店</t>
  </si>
  <si>
    <t>口座番号</t>
  </si>
  <si>
    <t>普 ６５８５５５１</t>
  </si>
  <si>
    <t>名義　　船橋市陸上競技協会 理事長 隅坂道昭</t>
  </si>
  <si>
    <t>⑤ アスリートビブス</t>
  </si>
  <si>
    <t>　(2)一般</t>
  </si>
  <si>
    <t>千葉県立八千代西高等学校</t>
  </si>
  <si>
    <t>八千代西高校</t>
  </si>
  <si>
    <t>わせがく西船橋キャンパス</t>
  </si>
  <si>
    <t>わせがく</t>
  </si>
  <si>
    <t>高校100ｍ</t>
  </si>
  <si>
    <t>姓</t>
  </si>
  <si>
    <t>所属</t>
  </si>
  <si>
    <t>学年</t>
  </si>
  <si>
    <t>ﾌﾘｶﾞﾅ(姓)</t>
  </si>
  <si>
    <t>ﾌﾘｶﾞﾅ(名)</t>
  </si>
  <si>
    <t>FAMILY NAME</t>
  </si>
  <si>
    <t>Birthday</t>
  </si>
  <si>
    <t>国籍</t>
  </si>
  <si>
    <t>2007.4.23</t>
  </si>
  <si>
    <t>JPN</t>
  </si>
  <si>
    <t>分類</t>
  </si>
  <si>
    <t>高校</t>
  </si>
  <si>
    <t>阿世</t>
  </si>
  <si>
    <t>一平</t>
  </si>
  <si>
    <t>ｱｾ</t>
  </si>
  <si>
    <t>ｲｯﾍﾟｲ</t>
  </si>
  <si>
    <t>ASE</t>
  </si>
  <si>
    <t>Ippei</t>
  </si>
  <si>
    <t>登録№</t>
  </si>
  <si>
    <t>例</t>
  </si>
  <si>
    <t>№</t>
  </si>
  <si>
    <t>First name</t>
  </si>
  <si>
    <t>紗弥加</t>
  </si>
  <si>
    <t>ｶｾﾞ</t>
  </si>
  <si>
    <t>ｻﾔｶ</t>
  </si>
  <si>
    <t>KAZE</t>
  </si>
  <si>
    <t>Sayaka</t>
  </si>
  <si>
    <t>2007.10.23</t>
  </si>
  <si>
    <t>高校一般400ｍ</t>
  </si>
  <si>
    <t>高校一般400ｍ</t>
  </si>
  <si>
    <t>高校一般1500ｍ</t>
  </si>
  <si>
    <t>高校一般1500ｍ</t>
  </si>
  <si>
    <t>高校一般5000ｍ</t>
  </si>
  <si>
    <t>高校一般5000ｍ</t>
  </si>
  <si>
    <t>高校一般走高跳</t>
  </si>
  <si>
    <t>高校一般走幅跳</t>
  </si>
  <si>
    <t>高校一般砲丸投</t>
  </si>
  <si>
    <t>個人合計</t>
  </si>
  <si>
    <t>リレーチーム数</t>
  </si>
  <si>
    <t>×800円＝</t>
  </si>
  <si>
    <t>×1500円＝</t>
  </si>
  <si>
    <t>高校一般400ｍR･A</t>
  </si>
  <si>
    <t>高校一般400ｍR･B</t>
  </si>
  <si>
    <t>高校一般400ｍR･C</t>
  </si>
  <si>
    <t>古賀</t>
  </si>
  <si>
    <t>健太</t>
  </si>
  <si>
    <t>滋賀</t>
  </si>
  <si>
    <t>琵琶</t>
  </si>
  <si>
    <t>佐賀</t>
  </si>
  <si>
    <t>空手</t>
  </si>
  <si>
    <t>須加</t>
  </si>
  <si>
    <t>陣</t>
  </si>
  <si>
    <t>蘇我</t>
  </si>
  <si>
    <t>蓮</t>
  </si>
  <si>
    <t>リストから
ドロップダウン</t>
  </si>
  <si>
    <t>市民大会申込一覧（高校用)　　打ち込み例</t>
  </si>
  <si>
    <t>※まず登録シート作成</t>
  </si>
  <si>
    <t>船橋市陸上競技協会</t>
  </si>
  <si>
    <t>健康チェックシート（同意書）</t>
  </si>
  <si>
    <t>　本健康チェックシートは、船橋市陸上競技協会の大会等の事業においてコロナウイルス感 染症の拡大を防止するため、参加者（選手･監督･コーチ･顧問･引率者･競技役員･大会役員･大会関係者等）の 健康状態を確認することを目的としています。また、緊急時の連絡先としても使用します。
　本健康チェックシートに記入いただいた個人情報については、当協会が適切に取り扱い、参加者の健康状態の把握、来場可否の判断及び必要な連絡のためのみ利用します。また、個人情報保護法等の法令において認められる場合を除き、本人の同意を得ずに第三者に提供いたしません。ただし、事業会場で感染症患者またはその疑いのある方が判明した場合には、必要な範囲で保健所等に提供することがあります。</t>
  </si>
  <si>
    <t>　◎ 基本情報</t>
  </si>
  <si>
    <t>事業名</t>
  </si>
  <si>
    <t>フリガナ</t>
  </si>
  <si>
    <t>　所属名(学校名)</t>
  </si>
  <si>
    <t>氏名</t>
  </si>
  <si>
    <t>　住所</t>
  </si>
  <si>
    <t>〒</t>
  </si>
  <si>
    <t>－</t>
  </si>
  <si>
    <r>
      <t>　電話番号(</t>
    </r>
    <r>
      <rPr>
        <sz val="9"/>
        <rFont val="ＭＳ Ｐゴシック"/>
        <family val="3"/>
      </rPr>
      <t>生徒の場合は保護者の電話番号</t>
    </r>
    <r>
      <rPr>
        <sz val="11"/>
        <rFont val="ＭＳ Ｐゴシック"/>
        <family val="3"/>
      </rPr>
      <t>)</t>
    </r>
  </si>
  <si>
    <t>　区分　(○で囲む)</t>
  </si>
  <si>
    <t>当日の体温</t>
  </si>
  <si>
    <t>度</t>
  </si>
  <si>
    <t>分</t>
  </si>
  <si>
    <t>　◎ 当日の健康状態</t>
  </si>
  <si>
    <t>※該当する場合は「✔」を記入してください。</t>
  </si>
  <si>
    <t>(ア)～(オ)全ての項目に「✔」の記入がない場合は参加できません。</t>
  </si>
  <si>
    <t>(ア) 平熱を超える発熱がない</t>
  </si>
  <si>
    <t>(エ) 臭覚や味覚の異常がない</t>
  </si>
  <si>
    <t>(イ) 咳(せき)､喉の痛みなどの風邪症状がない</t>
  </si>
  <si>
    <t>(オ) 体が重く感じる。疲れやすい等がない</t>
  </si>
  <si>
    <t>(ウ) だるさ(倦怠感)、息苦しさ(呼吸困難)がない</t>
  </si>
  <si>
    <t>　◎ 事業２週間前からの健康状態</t>
  </si>
  <si>
    <t>　※該当する場合には「✔」を記入してください。</t>
  </si>
  <si>
    <t>(カ) 上記(ア)～(オ)全てに該当する</t>
  </si>
  <si>
    <r>
      <t>(キ) 上記(カ)「✔」以外の場合、具体的な内容を記載してください　（</t>
    </r>
    <r>
      <rPr>
        <sz val="9"/>
        <rFont val="ＭＳ Ｐゴシック"/>
        <family val="3"/>
      </rPr>
      <t>例；７日前から２日間発熱や喉の痛み</t>
    </r>
    <r>
      <rPr>
        <sz val="11"/>
        <rFont val="ＭＳ Ｐゴシック"/>
        <family val="3"/>
      </rPr>
      <t>）</t>
    </r>
  </si>
  <si>
    <t>船橋市陸上競技協会会長　様　</t>
  </si>
  <si>
    <t>同　　意　　書</t>
  </si>
  <si>
    <t>　　事業参加に同意し、チェックシートを提出します。</t>
  </si>
  <si>
    <t>氏　　名</t>
  </si>
  <si>
    <t>※　高校生以下は記入　</t>
  </si>
  <si>
    <t>保護者氏名</t>
  </si>
  <si>
    <t>印　</t>
  </si>
  <si>
    <t>(自署又は記名押印）　</t>
  </si>
  <si>
    <t>※　本健康チェックシート(同意書)は、船橋市陸上競技協会が１ヶ月保管します。</t>
  </si>
  <si>
    <t>令和　４　年　１０　月　　　日</t>
  </si>
  <si>
    <t>　　令和４年度 船橋市秋季市民陸上競技大会　中学高校一般の部</t>
  </si>
  <si>
    <t>平熱</t>
  </si>
  <si>
    <t>度</t>
  </si>
  <si>
    <t>分</t>
  </si>
  <si>
    <t>　　　１．選手　　２．顧問･引率･監督　　 ３．選手関係者　　　 ４．その他(　　　　　　　　　　)</t>
  </si>
  <si>
    <t>次の手順でエントリー作業を行ってください</t>
  </si>
  <si>
    <t>要項ｼｰﾄを確認してください。</t>
  </si>
  <si>
    <t>（1）</t>
  </si>
  <si>
    <t>（2）</t>
  </si>
  <si>
    <t>（3）</t>
  </si>
  <si>
    <r>
      <t>それぞれの</t>
    </r>
    <r>
      <rPr>
        <b/>
        <sz val="11"/>
        <color indexed="10"/>
        <rFont val="ＭＳ Ｐゴシック"/>
        <family val="3"/>
      </rPr>
      <t>記録を打ち込む　必須！</t>
    </r>
  </si>
  <si>
    <t>ファイルを添付してメール送信</t>
  </si>
  <si>
    <t>sumisan_deca@yahoo.co.jp</t>
  </si>
  <si>
    <t>一覧表をプリントアウトして、当日受付に提出</t>
  </si>
  <si>
    <t>指定口座に参加料を振り込む</t>
  </si>
  <si>
    <t>登録シート作成</t>
  </si>
  <si>
    <t>　参加制限、申込日程など確認お願いします。</t>
  </si>
  <si>
    <t>　　※リレーは各団体３チームまでです</t>
  </si>
  <si>
    <t>１人１種目８００円、リレー１５００円</t>
  </si>
  <si>
    <t>※ 氏名は№にリンクしている</t>
  </si>
  <si>
    <t>打込例を参考に入力シートを作成</t>
  </si>
  <si>
    <t>船橋市陸上競技協会</t>
  </si>
  <si>
    <t xml:space="preserve">   ＊開会式　８：３０(アナウンス)　　競技開始　９：００(予定)</t>
  </si>
  <si>
    <t>５　会　場</t>
  </si>
  <si>
    <t>登録№をドロップダウンリストより選択</t>
  </si>
  <si>
    <t>種目をドロップダウンリストより選択</t>
  </si>
  <si>
    <t>一般高校砲丸投 6.000㎏</t>
  </si>
  <si>
    <t>一般高校砲丸投 ４.000㎏、マスターズ砲丸投 2.721㎏</t>
  </si>
  <si>
    <t>令和６年度 春季市民陸上競技大会　高校･一般の部(抜粋)</t>
  </si>
  <si>
    <t>船橋市陸上競技協会　　船橋市教育委員会　　船橋市スポーツ協会　　</t>
  </si>
  <si>
    <t>令和６年５月３日（祝）  中学・高校・一般の部　※荒天時中止</t>
  </si>
  <si>
    <t>① 競技種目</t>
  </si>
  <si>
    <t xml:space="preserve"> (1) 男子</t>
  </si>
  <si>
    <t>高校一般の部</t>
  </si>
  <si>
    <t>　４００ｍ、１５００ｍ、５０００ｍ、４×１００ｍＲ、走高跳、走幅跳、砲丸投</t>
  </si>
  <si>
    <t xml:space="preserve"> (2) 女子</t>
  </si>
  <si>
    <t>　１５００ｍ、４×１００ｍＲ、走高跳、走幅跳、砲丸投</t>
  </si>
  <si>
    <t>(3)ﾏｽﾀｰｽﾞ</t>
  </si>
  <si>
    <t>年齢区分　男女それぞれ　30代、40代、50代、60代、70代以上</t>
  </si>
  <si>
    <t>種目　男子　100ｍ、1500ｍ、砲丸投</t>
  </si>
  <si>
    <r>
      <rPr>
        <sz val="10.5"/>
        <color indexed="9"/>
        <rFont val="ＭＳ Ｐ明朝"/>
        <family val="1"/>
      </rPr>
      <t>種目</t>
    </r>
    <r>
      <rPr>
        <sz val="10.5"/>
        <rFont val="ＭＳ Ｐ明朝"/>
        <family val="1"/>
      </rPr>
      <t>　女子　100ｍ、1500ｍ、砲丸投</t>
    </r>
  </si>
  <si>
    <t>　(1) 一般</t>
  </si>
  <si>
    <r>
      <t>協会ホームページに掲載されているアドレスに</t>
    </r>
    <r>
      <rPr>
        <b/>
        <u val="single"/>
        <sz val="10.5"/>
        <rFont val="ＭＳ Ｐゴシック"/>
        <family val="3"/>
      </rPr>
      <t>メールを送信</t>
    </r>
    <r>
      <rPr>
        <b/>
        <sz val="10.5"/>
        <rFont val="ＭＳ Ｐゴシック"/>
        <family val="3"/>
      </rPr>
      <t>して申し込む。</t>
    </r>
  </si>
  <si>
    <t>個人申込と団体申込は別のファイル</t>
  </si>
  <si>
    <r>
      <t>令和６年４月</t>
    </r>
    <r>
      <rPr>
        <u val="single"/>
        <sz val="10.5"/>
        <rFont val="HGS創英角ｺﾞｼｯｸUB"/>
        <family val="3"/>
      </rPr>
      <t>１２日(金)１８：００</t>
    </r>
  </si>
  <si>
    <t>　(2) 高校</t>
  </si>
  <si>
    <t>船橋陸協所定様式ファイル(船橋市陸上競技協会HP)を理事長までメールで送付する。</t>
  </si>
  <si>
    <r>
      <t>送付先ﾒｰﾙｱﾄﾞﾚｽ　</t>
    </r>
    <r>
      <rPr>
        <b/>
        <sz val="16"/>
        <rFont val="ＭＳ Ｐゴシック"/>
        <family val="3"/>
      </rPr>
      <t>sumisan_deca@yahoo.co.jp</t>
    </r>
  </si>
  <si>
    <r>
      <t>令和６年４月</t>
    </r>
    <r>
      <rPr>
        <u val="single"/>
        <sz val="10.5"/>
        <rFont val="HGS創英角ｺﾞｼｯｸUB"/>
        <family val="3"/>
      </rPr>
      <t>１９日(金)１８：００</t>
    </r>
  </si>
  <si>
    <r>
      <rPr>
        <u val="single"/>
        <sz val="10.5"/>
        <rFont val="HGP創英角ｺﾞｼｯｸUB"/>
        <family val="3"/>
      </rPr>
      <t>１人１種目</t>
    </r>
    <r>
      <rPr>
        <sz val="10.5"/>
        <rFont val="ＭＳ Ｐ明朝"/>
        <family val="1"/>
      </rPr>
      <t>、各団体５名以内とし、ﾘﾚｰはかねて良い。</t>
    </r>
  </si>
  <si>
    <t>但し、１５００ｍ、５０００ｍは１０名以内とする。リレーは各団体３チームまで。</t>
  </si>
  <si>
    <t>一般の部；市内在住、在勤、在学者。　</t>
  </si>
  <si>
    <r>
      <t>高校の部；市内、</t>
    </r>
    <r>
      <rPr>
        <u val="single"/>
        <sz val="10.5"/>
        <rFont val="ＭＳ Ｐ明朝"/>
        <family val="1"/>
      </rPr>
      <t>隣接市</t>
    </r>
    <r>
      <rPr>
        <sz val="10.5"/>
        <rFont val="ＭＳ Ｐ明朝"/>
        <family val="1"/>
      </rPr>
      <t>在住、在学者。</t>
    </r>
  </si>
  <si>
    <r>
      <t>１種目１，０００円、リレー１，５００円　</t>
    </r>
    <r>
      <rPr>
        <b/>
        <sz val="10.5"/>
        <rFont val="ＭＳ Ｐ明朝"/>
        <family val="1"/>
      </rPr>
      <t>１２</t>
    </r>
    <r>
      <rPr>
        <sz val="10.5"/>
        <rFont val="HGS創英角ｺﾞｼｯｸUB"/>
        <family val="3"/>
      </rPr>
      <t>日(金)</t>
    </r>
    <r>
      <rPr>
        <sz val="10.5"/>
        <rFont val="ＭＳ Ｐ明朝"/>
        <family val="1"/>
      </rPr>
      <t>までに下記銀行口座に振り込む。</t>
    </r>
  </si>
  <si>
    <r>
      <t>１種目８００円　リレー１，５００円　</t>
    </r>
    <r>
      <rPr>
        <b/>
        <sz val="10.5"/>
        <rFont val="ＭＳ Ｐ明朝"/>
        <family val="1"/>
      </rPr>
      <t>１９</t>
    </r>
    <r>
      <rPr>
        <sz val="10.5"/>
        <rFont val="HGS創英角ｺﾞｼｯｸUB"/>
        <family val="3"/>
      </rPr>
      <t>日(金)</t>
    </r>
    <r>
      <rPr>
        <sz val="10.5"/>
        <rFont val="ＭＳ Ｐ明朝"/>
        <family val="1"/>
      </rPr>
      <t>までに下記銀行口座に振り込む。</t>
    </r>
  </si>
  <si>
    <r>
      <t>高校の部の参加料は、とりまとめて</t>
    </r>
    <r>
      <rPr>
        <sz val="10.5"/>
        <rFont val="HGS創英角ｺﾞｼｯｸUB"/>
        <family val="3"/>
      </rPr>
      <t>顧問が振り込む。</t>
    </r>
  </si>
  <si>
    <t>高体連登録の物を使用する。</t>
  </si>
  <si>
    <t>７　表彰</t>
  </si>
  <si>
    <t>各種目３位までに賞状とメダル、４位～８位に記録証を授与する。</t>
  </si>
  <si>
    <r>
      <t>８　</t>
    </r>
    <r>
      <rPr>
        <sz val="9"/>
        <rFont val="ＭＳ Ｐ明朝"/>
        <family val="1"/>
      </rPr>
      <t>問い合わせ先</t>
    </r>
  </si>
  <si>
    <t xml:space="preserve">　　船橋市陸上競技協会 事務局　TEL･FAX　047-452-7508 (理事長；隅坂 道昭) </t>
  </si>
  <si>
    <t>　　　　</t>
  </si>
  <si>
    <t>９　備　考　</t>
  </si>
  <si>
    <t>① 競技運営に関しては、船橋市陸上競技協会新型コロナウイルス感染拡大防止対策を一部準用する。</t>
  </si>
  <si>
    <t>② 競技中に発生した事故などについては応急処置を主催者で行うが、以後の責任は負わない。また、競技会に関わる全ての人の感染に対するいかなる責任を負わない。</t>
  </si>
  <si>
    <t>③ スパイクピン、靴底の厚さ等の規定は日本陸上競技連盟競技規則のとおりとする。(競技注意事項）</t>
  </si>
  <si>
    <t>④ タイムレースの番組編成は、申請記録の下位より順に編成する。</t>
  </si>
  <si>
    <t>⑤ 投擲物の規格は次のとおりとする。</t>
  </si>
  <si>
    <t>マスターズ砲丸投　30､40代…5.000kg、50代…4.000kg、60代以上…2.721kg</t>
  </si>
  <si>
    <t>⑥ 競技日程は確定次第、船橋市陸上競技協会ホームページに掲載する。</t>
  </si>
  <si>
    <t>４月１９日(金)　１８：００必着</t>
  </si>
  <si>
    <r>
      <t>参加料は４</t>
    </r>
    <r>
      <rPr>
        <b/>
        <sz val="10"/>
        <rFont val="ＭＳ Ｐ明朝"/>
        <family val="1"/>
      </rPr>
      <t>月１９</t>
    </r>
    <r>
      <rPr>
        <b/>
        <sz val="10"/>
        <color indexed="10"/>
        <rFont val="ＭＳ Ｐ明朝"/>
        <family val="1"/>
      </rPr>
      <t>日(金)</t>
    </r>
    <r>
      <rPr>
        <sz val="10"/>
        <rFont val="ＭＳ Ｐ明朝"/>
        <family val="1"/>
      </rPr>
      <t>までに下記事務局銀行口座に振り込む。</t>
    </r>
  </si>
  <si>
    <t>船場四高</t>
  </si>
  <si>
    <t>　必要項目を打ち込んで下さい。例の行を参考にして下さい。</t>
  </si>
  <si>
    <t xml:space="preserve"> ファイル名を変えて保存。ファイル名は「R6春季市民申込ﾌｧｲﾙ（○○高校）」</t>
  </si>
  <si>
    <t>名義　　</t>
  </si>
  <si>
    <t>船橋市陸上競技協会 理事長 隅坂道昭</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</si>
</sst>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_);[Red]\(0\)"/>
    <numFmt numFmtId="180" formatCode="0.0_ "/>
    <numFmt numFmtId="181" formatCode="0&quot;円&quot;"/>
    <numFmt numFmtId="182" formatCode="0&quot;円 ×&quot;"/>
    <numFmt numFmtId="183" formatCode="0\ \="/>
    <numFmt numFmtId="184" formatCode="0\ \ \ \="/>
    <numFmt numFmtId="185" formatCode="#,##0&quot;円&quot;"/>
    <numFmt numFmtId="186" formatCode="0.000_ "/>
    <numFmt numFmtId="187" formatCode="&quot;Yes&quot;;&quot;Yes&quot;;&quot;No&quot;"/>
    <numFmt numFmtId="188" formatCode="&quot;True&quot;;&quot;True&quot;;&quot;False&quot;"/>
    <numFmt numFmtId="189" formatCode="&quot;On&quot;;&quot;On&quot;;&quot;Off&quot;"/>
    <numFmt numFmtId="190" formatCode="[$€-2]\ #,##0.00_);[Red]\([$€-2]\ #,##0.00\)"/>
    <numFmt numFmtId="191" formatCode="&quot;円&quot;"/>
    <numFmt numFmtId="192" formatCode="?&quot;円&quot;"/>
    <numFmt numFmtId="193" formatCode="0.0000_ "/>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98">
    <font>
      <sz val="11"/>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10.5"/>
      <name val="ＭＳ Ｐゴシック"/>
      <family val="3"/>
    </font>
    <font>
      <sz val="10"/>
      <name val="ＭＳ 明朝"/>
      <family val="1"/>
    </font>
    <font>
      <sz val="11"/>
      <name val="ＭＳ 明朝"/>
      <family val="1"/>
    </font>
    <font>
      <sz val="9"/>
      <name val="ＭＳ 明朝"/>
      <family val="1"/>
    </font>
    <font>
      <b/>
      <sz val="9"/>
      <name val="ＭＳ 明朝"/>
      <family val="1"/>
    </font>
    <font>
      <b/>
      <sz val="14"/>
      <name val="ＭＳ 明朝"/>
      <family val="1"/>
    </font>
    <font>
      <sz val="9"/>
      <name val="ＭＳ Ｐゴシック"/>
      <family val="3"/>
    </font>
    <font>
      <sz val="11"/>
      <name val="ＭＳ Ｐ明朝"/>
      <family val="1"/>
    </font>
    <font>
      <sz val="10"/>
      <name val="ＭＳ Ｐ明朝"/>
      <family val="1"/>
    </font>
    <font>
      <b/>
      <sz val="10"/>
      <name val="ＭＳ Ｐ明朝"/>
      <family val="1"/>
    </font>
    <font>
      <b/>
      <sz val="9"/>
      <name val="MS P ゴシック"/>
      <family val="3"/>
    </font>
    <font>
      <b/>
      <sz val="11"/>
      <color indexed="10"/>
      <name val="ＭＳ Ｐゴシック"/>
      <family val="3"/>
    </font>
    <font>
      <b/>
      <sz val="11"/>
      <name val="ＭＳ Ｐゴシック"/>
      <family val="3"/>
    </font>
    <font>
      <b/>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b/>
      <sz val="11"/>
      <color indexed="10"/>
      <name val="ＭＳ 明朝"/>
      <family val="1"/>
    </font>
    <font>
      <sz val="10"/>
      <color indexed="8"/>
      <name val="ＭＳ Ｐゴシック"/>
      <family val="3"/>
    </font>
    <font>
      <sz val="9"/>
      <color indexed="9"/>
      <name val="ＭＳ 明朝"/>
      <family val="1"/>
    </font>
    <font>
      <sz val="12"/>
      <name val="ＭＳ Ｐゴシック"/>
      <family val="3"/>
    </font>
    <font>
      <sz val="14"/>
      <name val="ＭＳ Ｐゴシック"/>
      <family val="3"/>
    </font>
    <font>
      <u val="single"/>
      <sz val="12"/>
      <name val="ＭＳ Ｐゴシック"/>
      <family val="3"/>
    </font>
    <font>
      <sz val="16"/>
      <color indexed="8"/>
      <name val="ＭＳ Ｐゴシック"/>
      <family val="3"/>
    </font>
    <font>
      <b/>
      <sz val="14"/>
      <color indexed="10"/>
      <name val="ＭＳ Ｐゴシック"/>
      <family val="3"/>
    </font>
    <font>
      <sz val="16"/>
      <name val="ＭＳ Ｐゴシック"/>
      <family val="3"/>
    </font>
    <font>
      <sz val="14"/>
      <name val="ＭＳ Ｐ明朝"/>
      <family val="1"/>
    </font>
    <font>
      <sz val="10.5"/>
      <name val="ＭＳ Ｐ明朝"/>
      <family val="1"/>
    </font>
    <font>
      <b/>
      <sz val="10.5"/>
      <name val="ＭＳ Ｐゴシック"/>
      <family val="3"/>
    </font>
    <font>
      <sz val="10.5"/>
      <color indexed="9"/>
      <name val="ＭＳ Ｐ明朝"/>
      <family val="1"/>
    </font>
    <font>
      <b/>
      <u val="single"/>
      <sz val="10.5"/>
      <name val="ＭＳ Ｐゴシック"/>
      <family val="3"/>
    </font>
    <font>
      <b/>
      <sz val="12"/>
      <color indexed="10"/>
      <name val="ＭＳ Ｐゴシック"/>
      <family val="3"/>
    </font>
    <font>
      <u val="single"/>
      <sz val="10.5"/>
      <name val="HGS創英角ｺﾞｼｯｸUB"/>
      <family val="3"/>
    </font>
    <font>
      <b/>
      <sz val="16"/>
      <name val="ＭＳ Ｐゴシック"/>
      <family val="3"/>
    </font>
    <font>
      <u val="single"/>
      <sz val="10.5"/>
      <name val="HGP創英角ｺﾞｼｯｸUB"/>
      <family val="3"/>
    </font>
    <font>
      <u val="single"/>
      <sz val="10.5"/>
      <name val="ＭＳ Ｐ明朝"/>
      <family val="1"/>
    </font>
    <font>
      <b/>
      <sz val="10.5"/>
      <name val="ＭＳ Ｐ明朝"/>
      <family val="1"/>
    </font>
    <font>
      <sz val="10.5"/>
      <name val="HGS創英角ｺﾞｼｯｸUB"/>
      <family val="3"/>
    </font>
    <font>
      <sz val="10.5"/>
      <name val="HG創英ﾌﾟﾚｾﾞﾝｽEB"/>
      <family val="1"/>
    </font>
    <font>
      <sz val="9"/>
      <name val="ＭＳ Ｐ明朝"/>
      <family val="1"/>
    </font>
    <font>
      <sz val="11"/>
      <name val="MS P ゴシック"/>
      <family val="3"/>
    </font>
    <font>
      <sz val="11"/>
      <color indexed="8"/>
      <name val="Calibri"/>
      <family val="2"/>
    </font>
    <font>
      <sz val="10"/>
      <name val="HGP創英ﾌﾟﾚｾﾞﾝｽEB"/>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b/>
      <sz val="11"/>
      <color rgb="FFFF0000"/>
      <name val="ＭＳ 明朝"/>
      <family val="1"/>
    </font>
    <font>
      <sz val="10"/>
      <color theme="1"/>
      <name val="ＭＳ Ｐゴシック"/>
      <family val="3"/>
    </font>
    <font>
      <sz val="11"/>
      <color theme="1"/>
      <name val="ＭＳ Ｐゴシック"/>
      <family val="3"/>
    </font>
    <font>
      <sz val="9"/>
      <color theme="0"/>
      <name val="ＭＳ 明朝"/>
      <family val="1"/>
    </font>
    <font>
      <sz val="11"/>
      <name val="Calibri"/>
      <family val="3"/>
    </font>
    <font>
      <sz val="12"/>
      <name val="Calibri"/>
      <family val="3"/>
    </font>
    <font>
      <sz val="14"/>
      <name val="Calibri"/>
      <family val="3"/>
    </font>
    <font>
      <u val="single"/>
      <sz val="12"/>
      <name val="Calibri"/>
      <family val="3"/>
    </font>
    <font>
      <sz val="10"/>
      <name val="Calibri"/>
      <family val="3"/>
    </font>
    <font>
      <sz val="16"/>
      <color theme="1"/>
      <name val="Calibri"/>
      <family val="3"/>
    </font>
    <font>
      <b/>
      <sz val="14"/>
      <color rgb="FFFF0000"/>
      <name val="Calibri"/>
      <family val="3"/>
    </font>
    <font>
      <b/>
      <sz val="11"/>
      <color rgb="FFFF0000"/>
      <name val="Calibri"/>
      <family val="3"/>
    </font>
    <font>
      <sz val="16"/>
      <name val="Calibri"/>
      <family val="3"/>
    </font>
    <font>
      <b/>
      <sz val="12"/>
      <color rgb="FFFF0000"/>
      <name val="ＭＳ Ｐゴシック"/>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hair"/>
      <top style="thin"/>
      <bottom style="thin"/>
    </border>
    <border>
      <left style="thick"/>
      <right style="hair"/>
      <top style="thin"/>
      <bottom style="thick"/>
    </border>
    <border>
      <left style="hair"/>
      <right>
        <color indexed="63"/>
      </right>
      <top style="thin"/>
      <bottom style="thin"/>
    </border>
    <border>
      <left style="hair"/>
      <right>
        <color indexed="63"/>
      </right>
      <top style="thin"/>
      <bottom style="thick"/>
    </border>
    <border>
      <left style="thin"/>
      <right style="thick"/>
      <top style="thick"/>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ck"/>
    </border>
    <border>
      <left style="thick"/>
      <right style="hair"/>
      <top style="thick"/>
      <bottom style="thin"/>
    </border>
    <border>
      <left style="hair"/>
      <right>
        <color indexed="63"/>
      </right>
      <top style="thick"/>
      <bottom style="thin"/>
    </border>
    <border>
      <left style="hair"/>
      <right style="thin"/>
      <top style="thin"/>
      <bottom style="thin"/>
    </border>
    <border>
      <left>
        <color indexed="63"/>
      </left>
      <right>
        <color indexed="63"/>
      </right>
      <top style="medium"/>
      <bottom>
        <color indexed="63"/>
      </bottom>
    </border>
    <border>
      <left>
        <color indexed="63"/>
      </left>
      <right style="thin"/>
      <top>
        <color indexed="63"/>
      </top>
      <bottom style="medium"/>
    </border>
    <border>
      <left style="hair"/>
      <right style="thin"/>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ck"/>
      <right>
        <color indexed="63"/>
      </right>
      <top style="thick"/>
      <bottom style="thin"/>
    </border>
    <border>
      <left>
        <color indexed="63"/>
      </left>
      <right style="thin"/>
      <top style="thick"/>
      <bottom style="thin"/>
    </border>
    <border>
      <left style="thick"/>
      <right>
        <color indexed="63"/>
      </right>
      <top>
        <color indexed="63"/>
      </top>
      <bottom style="thin"/>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style="hair"/>
      <top style="medium"/>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hair"/>
    </border>
    <border>
      <left style="thin"/>
      <right style="thin"/>
      <top style="thin"/>
      <bottom style="hair"/>
    </border>
    <border>
      <left style="thin"/>
      <right>
        <color indexed="63"/>
      </right>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thin"/>
      <right>
        <color indexed="63"/>
      </right>
      <top style="hair"/>
      <bottom style="thin"/>
    </border>
    <border>
      <left style="thin"/>
      <right style="hair"/>
      <top style="hair"/>
      <bottom style="thin"/>
    </border>
    <border>
      <left style="hair"/>
      <right style="thin"/>
      <top style="hair"/>
      <bottom style="thin"/>
    </border>
    <border>
      <left>
        <color indexed="63"/>
      </left>
      <right style="hair"/>
      <top style="hair"/>
      <bottom style="thin"/>
    </border>
    <border>
      <left style="medium"/>
      <right>
        <color indexed="63"/>
      </right>
      <top style="thin"/>
      <bottom style="hair"/>
    </border>
    <border>
      <left style="hair"/>
      <right style="medium"/>
      <top style="thin"/>
      <bottom style="hair"/>
    </border>
    <border>
      <left style="medium"/>
      <right>
        <color indexed="63"/>
      </right>
      <top style="hair"/>
      <bottom style="hair"/>
    </border>
    <border>
      <left style="hair"/>
      <right style="medium"/>
      <top style="hair"/>
      <bottom style="hair"/>
    </border>
    <border>
      <left style="medium"/>
      <right>
        <color indexed="63"/>
      </right>
      <top style="hair"/>
      <bottom style="thin"/>
    </border>
    <border>
      <left style="hair"/>
      <right style="medium"/>
      <top style="hair"/>
      <bottom style="thin"/>
    </border>
    <border>
      <left style="medium"/>
      <right>
        <color indexed="63"/>
      </right>
      <top style="hair"/>
      <bottom style="medium"/>
    </border>
    <border>
      <left style="thin"/>
      <right style="hair"/>
      <top style="hair"/>
      <bottom style="medium"/>
    </border>
    <border>
      <left style="hair"/>
      <right style="thin"/>
      <top style="hair"/>
      <bottom style="medium"/>
    </border>
    <border>
      <left>
        <color indexed="63"/>
      </left>
      <right style="hair"/>
      <top style="hair"/>
      <bottom style="medium"/>
    </border>
    <border>
      <left style="thin"/>
      <right style="thin"/>
      <top style="thin"/>
      <bottom style="medium"/>
    </border>
    <border>
      <left style="thin"/>
      <right>
        <color indexed="63"/>
      </right>
      <top style="hair"/>
      <bottom style="medium"/>
    </border>
    <border>
      <left style="hair"/>
      <right style="medium"/>
      <top style="hair"/>
      <bottom style="medium"/>
    </border>
    <border>
      <left style="medium"/>
      <right style="hair"/>
      <top style="medium"/>
      <bottom style="hair"/>
    </border>
    <border>
      <left>
        <color indexed="63"/>
      </left>
      <right>
        <color indexed="63"/>
      </right>
      <top style="medium"/>
      <bottom style="hair"/>
    </border>
    <border>
      <left style="thin"/>
      <right style="hair"/>
      <top style="medium"/>
      <bottom style="hair"/>
    </border>
    <border>
      <left style="hair"/>
      <right style="hair"/>
      <top style="medium"/>
      <bottom style="hair"/>
    </border>
    <border>
      <left style="medium"/>
      <right style="hair"/>
      <top style="hair"/>
      <bottom>
        <color indexed="63"/>
      </bottom>
    </border>
    <border>
      <left>
        <color indexed="63"/>
      </left>
      <right>
        <color indexed="63"/>
      </right>
      <top style="hair"/>
      <bottom style="hair"/>
    </border>
    <border>
      <left style="hair"/>
      <right style="hair"/>
      <top style="hair"/>
      <bottom style="hair"/>
    </border>
    <border>
      <left style="medium"/>
      <right style="hair"/>
      <top style="thin"/>
      <bottom style="hair"/>
    </border>
    <border>
      <left>
        <color indexed="63"/>
      </left>
      <right>
        <color indexed="63"/>
      </right>
      <top style="hair"/>
      <bottom style="thin"/>
    </border>
    <border>
      <left style="medium"/>
      <right style="hair"/>
      <top style="hair"/>
      <bottom style="medium"/>
    </border>
    <border>
      <left>
        <color indexed="63"/>
      </left>
      <right style="hair"/>
      <top style="medium"/>
      <bottom style="thin"/>
    </border>
    <border>
      <left style="medium"/>
      <right>
        <color indexed="63"/>
      </right>
      <top style="thin"/>
      <bottom style="thin"/>
    </border>
    <border>
      <left style="thin"/>
      <right style="hair"/>
      <top style="thin"/>
      <bottom style="thin"/>
    </border>
    <border>
      <left>
        <color indexed="63"/>
      </left>
      <right style="hair"/>
      <top style="thin"/>
      <bottom style="thin"/>
    </border>
    <border>
      <left style="hair"/>
      <right style="medium"/>
      <top style="thin"/>
      <bottom style="thin"/>
    </border>
    <border>
      <left style="thin"/>
      <right style="thin"/>
      <top style="thin"/>
      <bottom style="double"/>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style="dotted"/>
      <top style="thin"/>
      <bottom style="thin"/>
    </border>
    <border>
      <left style="thin"/>
      <right style="hair"/>
      <top style="thin"/>
      <bottom style="dotted"/>
    </border>
    <border>
      <left/>
      <right/>
      <top style="thin"/>
      <bottom style="dotted"/>
    </border>
    <border>
      <left/>
      <right style="thin"/>
      <top style="thin"/>
      <bottom style="dotted"/>
    </border>
    <border>
      <left style="thin"/>
      <right style="hair"/>
      <top/>
      <bottom style="thin"/>
    </border>
    <border>
      <left>
        <color indexed="63"/>
      </left>
      <right style="thin"/>
      <top>
        <color indexed="63"/>
      </top>
      <bottom style="thin"/>
    </border>
    <border>
      <left style="thick"/>
      <right/>
      <top style="thick"/>
      <bottom/>
    </border>
    <border>
      <left/>
      <right/>
      <top style="thick"/>
      <bottom/>
    </border>
    <border>
      <left/>
      <right style="thick"/>
      <top style="thick"/>
      <bottom/>
    </border>
    <border>
      <left/>
      <right/>
      <top/>
      <bottom style="thick"/>
    </border>
    <border>
      <left style="hair"/>
      <right/>
      <top style="hair"/>
      <bottom style="hair"/>
    </border>
    <border>
      <left/>
      <right style="dotted"/>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tted"/>
      <top style="thin"/>
      <bottom style="thin"/>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left style="hair"/>
      <right style="medium"/>
      <top style="medium"/>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color indexed="63"/>
      </right>
      <top style="hair"/>
      <bottom style="thin"/>
    </border>
    <border>
      <left>
        <color indexed="63"/>
      </left>
      <right style="medium"/>
      <top style="hair"/>
      <bottom style="thin"/>
    </border>
    <border>
      <left style="medium"/>
      <right style="hair"/>
      <top style="medium"/>
      <bottom style="thin"/>
    </border>
    <border>
      <left style="hair"/>
      <right style="hair"/>
      <top style="medium"/>
      <bottom style="thin"/>
    </border>
    <border>
      <left style="thin"/>
      <right style="hair"/>
      <top style="medium"/>
      <bottom style="thin"/>
    </border>
    <border>
      <left style="hair"/>
      <right style="medium"/>
      <top style="medium"/>
      <bottom style="thin"/>
    </border>
    <border>
      <left style="thin"/>
      <right>
        <color indexed="63"/>
      </right>
      <top style="medium"/>
      <bottom>
        <color indexed="63"/>
      </bottom>
    </border>
    <border>
      <left style="thin"/>
      <right>
        <color indexed="63"/>
      </right>
      <top>
        <color indexed="63"/>
      </top>
      <bottom style="medium"/>
    </border>
    <border>
      <left style="hair"/>
      <right style="hair"/>
      <top style="hair"/>
      <bottom style="medium"/>
    </border>
    <border>
      <left style="thin"/>
      <right>
        <color indexed="63"/>
      </right>
      <top style="thin"/>
      <bottom style="medium"/>
    </border>
    <border>
      <left>
        <color indexed="63"/>
      </left>
      <right style="hair"/>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medium"/>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81" fillId="0" borderId="0">
      <alignment vertical="center"/>
      <protection/>
    </xf>
    <xf numFmtId="0" fontId="4" fillId="0" borderId="0" applyNumberFormat="0" applyFill="0" applyBorder="0" applyAlignment="0" applyProtection="0"/>
    <xf numFmtId="0" fontId="82" fillId="31" borderId="0" applyNumberFormat="0" applyBorder="0" applyAlignment="0" applyProtection="0"/>
  </cellStyleXfs>
  <cellXfs count="440">
    <xf numFmtId="0" fontId="0" fillId="0" borderId="0" xfId="0" applyAlignment="1">
      <alignment/>
    </xf>
    <xf numFmtId="0" fontId="0" fillId="0" borderId="0" xfId="0" applyAlignment="1">
      <alignment horizontal="center"/>
    </xf>
    <xf numFmtId="176" fontId="1" fillId="0" borderId="10" xfId="0" applyNumberFormat="1" applyFont="1" applyFill="1" applyBorder="1" applyAlignment="1">
      <alignment horizontal="center"/>
    </xf>
    <xf numFmtId="0" fontId="1" fillId="0" borderId="10" xfId="0" applyFont="1" applyFill="1" applyBorder="1" applyAlignment="1">
      <alignment horizontal="center"/>
    </xf>
    <xf numFmtId="0" fontId="0" fillId="0" borderId="0" xfId="0" applyFill="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5" fillId="0" borderId="0" xfId="0" applyFont="1" applyAlignment="1">
      <alignment horizontal="center"/>
    </xf>
    <xf numFmtId="0" fontId="0" fillId="0" borderId="20" xfId="0" applyFill="1" applyBorder="1" applyAlignment="1">
      <alignment/>
    </xf>
    <xf numFmtId="0" fontId="0" fillId="0" borderId="0" xfId="0" applyAlignment="1" applyProtection="1">
      <alignment horizontal="center"/>
      <protection locked="0"/>
    </xf>
    <xf numFmtId="0" fontId="0" fillId="0" borderId="10" xfId="0" applyBorder="1" applyAlignment="1" applyProtection="1">
      <alignment/>
      <protection locked="0"/>
    </xf>
    <xf numFmtId="49" fontId="0" fillId="0" borderId="10" xfId="0" applyNumberFormat="1" applyBorder="1" applyAlignment="1" applyProtection="1">
      <alignment/>
      <protection locked="0"/>
    </xf>
    <xf numFmtId="0" fontId="0" fillId="0" borderId="0" xfId="0" applyBorder="1" applyAlignment="1">
      <alignment/>
    </xf>
    <xf numFmtId="0" fontId="0" fillId="0" borderId="10" xfId="0" applyBorder="1" applyAlignment="1">
      <alignment/>
    </xf>
    <xf numFmtId="0" fontId="0" fillId="0" borderId="10" xfId="0" applyBorder="1" applyAlignment="1">
      <alignment horizontal="right" vertical="center"/>
    </xf>
    <xf numFmtId="49" fontId="0" fillId="0" borderId="10" xfId="0" applyNumberFormat="1" applyBorder="1" applyAlignment="1" applyProtection="1">
      <alignment horizontal="right"/>
      <protection locked="0"/>
    </xf>
    <xf numFmtId="0" fontId="0" fillId="0" borderId="10" xfId="0" applyBorder="1" applyAlignment="1" applyProtection="1">
      <alignment horizontal="right"/>
      <protection locked="0"/>
    </xf>
    <xf numFmtId="0" fontId="6" fillId="0" borderId="10" xfId="0" applyFont="1" applyBorder="1" applyAlignment="1">
      <alignment horizontal="center" wrapText="1"/>
    </xf>
    <xf numFmtId="0" fontId="0" fillId="0" borderId="10" xfId="0" applyFont="1" applyBorder="1" applyAlignment="1">
      <alignment horizontal="center"/>
    </xf>
    <xf numFmtId="0" fontId="0" fillId="0" borderId="10" xfId="0" applyBorder="1" applyAlignment="1">
      <alignment horizontal="center"/>
    </xf>
    <xf numFmtId="0" fontId="0" fillId="0" borderId="10" xfId="0" applyNumberFormat="1" applyBorder="1" applyAlignment="1" applyProtection="1">
      <alignment horizontal="right"/>
      <protection locked="0"/>
    </xf>
    <xf numFmtId="0" fontId="0" fillId="0" borderId="10" xfId="0" applyBorder="1" applyAlignment="1">
      <alignment horizontal="right"/>
    </xf>
    <xf numFmtId="0" fontId="0" fillId="0" borderId="10" xfId="0" applyFill="1" applyBorder="1" applyAlignment="1">
      <alignment/>
    </xf>
    <xf numFmtId="0" fontId="0" fillId="0" borderId="16" xfId="0" applyNumberFormat="1" applyBorder="1" applyAlignment="1">
      <alignment horizontal="right"/>
    </xf>
    <xf numFmtId="0" fontId="0" fillId="0" borderId="48" xfId="0" applyFill="1" applyBorder="1" applyAlignment="1">
      <alignment/>
    </xf>
    <xf numFmtId="0" fontId="0" fillId="0" borderId="10" xfId="0" applyBorder="1" applyAlignment="1">
      <alignment horizontal="left" vertical="center"/>
    </xf>
    <xf numFmtId="0" fontId="0" fillId="0" borderId="10" xfId="0" applyBorder="1" applyAlignment="1">
      <alignment horizontal="left"/>
    </xf>
    <xf numFmtId="0" fontId="0" fillId="0" borderId="10" xfId="0" applyBorder="1" applyAlignment="1">
      <alignment vertical="center"/>
    </xf>
    <xf numFmtId="177" fontId="0" fillId="0" borderId="10" xfId="0" applyNumberFormat="1" applyBorder="1" applyAlignment="1" applyProtection="1">
      <alignment/>
      <protection locked="0"/>
    </xf>
    <xf numFmtId="0" fontId="0" fillId="0" borderId="10" xfId="0" applyBorder="1" applyAlignment="1">
      <alignment/>
    </xf>
    <xf numFmtId="177" fontId="0" fillId="0" borderId="10" xfId="0" applyNumberFormat="1" applyBorder="1" applyAlignment="1" applyProtection="1">
      <alignment horizontal="right"/>
      <protection locked="0"/>
    </xf>
    <xf numFmtId="0" fontId="0" fillId="0" borderId="10" xfId="0" applyBorder="1" applyAlignment="1">
      <alignment horizontal="center" vertical="center"/>
    </xf>
    <xf numFmtId="0" fontId="9" fillId="0" borderId="0" xfId="0" applyFont="1" applyAlignment="1">
      <alignment/>
    </xf>
    <xf numFmtId="0" fontId="8" fillId="0" borderId="0" xfId="0" applyFont="1" applyBorder="1" applyAlignment="1">
      <alignment horizontal="center"/>
    </xf>
    <xf numFmtId="0" fontId="9" fillId="0" borderId="49" xfId="0" applyFont="1" applyBorder="1" applyAlignment="1">
      <alignment/>
    </xf>
    <xf numFmtId="0" fontId="9" fillId="0" borderId="50" xfId="0" applyFont="1" applyBorder="1" applyAlignment="1">
      <alignment/>
    </xf>
    <xf numFmtId="0" fontId="9" fillId="0" borderId="0" xfId="0" applyFont="1" applyBorder="1" applyAlignment="1">
      <alignment/>
    </xf>
    <xf numFmtId="0" fontId="9" fillId="0" borderId="25" xfId="0" applyFont="1" applyBorder="1" applyAlignment="1">
      <alignment/>
    </xf>
    <xf numFmtId="0" fontId="9" fillId="0" borderId="51" xfId="0" applyFont="1" applyBorder="1" applyAlignment="1">
      <alignment/>
    </xf>
    <xf numFmtId="0" fontId="9" fillId="0" borderId="52" xfId="0" applyFont="1" applyBorder="1" applyAlignment="1">
      <alignment/>
    </xf>
    <xf numFmtId="0" fontId="8" fillId="0" borderId="0" xfId="0" applyFont="1" applyBorder="1" applyAlignment="1">
      <alignment horizontal="right"/>
    </xf>
    <xf numFmtId="0" fontId="9" fillId="0" borderId="53" xfId="0" applyFont="1" applyBorder="1" applyAlignment="1">
      <alignment/>
    </xf>
    <xf numFmtId="0" fontId="9" fillId="0" borderId="54" xfId="0" applyFont="1" applyBorder="1" applyAlignment="1">
      <alignment/>
    </xf>
    <xf numFmtId="0" fontId="8" fillId="0" borderId="55" xfId="0" applyFont="1" applyBorder="1" applyAlignment="1">
      <alignment horizontal="right" vertical="center"/>
    </xf>
    <xf numFmtId="0" fontId="8" fillId="0" borderId="52" xfId="0" applyFont="1" applyBorder="1" applyAlignment="1">
      <alignment horizontal="right" vertical="center"/>
    </xf>
    <xf numFmtId="0" fontId="9" fillId="0" borderId="0" xfId="0" applyFont="1" applyAlignment="1">
      <alignment horizontal="right"/>
    </xf>
    <xf numFmtId="0" fontId="9" fillId="32" borderId="56" xfId="0" applyFont="1" applyFill="1" applyBorder="1" applyAlignment="1">
      <alignment horizontal="right" vertical="center" shrinkToFit="1"/>
    </xf>
    <xf numFmtId="0" fontId="7" fillId="32" borderId="57" xfId="0" applyFont="1" applyFill="1" applyBorder="1" applyAlignment="1">
      <alignment horizontal="right" vertical="center" shrinkToFit="1"/>
    </xf>
    <xf numFmtId="0" fontId="7" fillId="32" borderId="58" xfId="0" applyFont="1" applyFill="1" applyBorder="1" applyAlignment="1">
      <alignment horizontal="right" vertical="center" shrinkToFit="1"/>
    </xf>
    <xf numFmtId="0" fontId="12" fillId="32" borderId="59" xfId="0" applyNumberFormat="1" applyFont="1" applyFill="1" applyBorder="1" applyAlignment="1">
      <alignment horizontal="left" vertical="center" shrinkToFit="1"/>
    </xf>
    <xf numFmtId="0" fontId="12" fillId="32" borderId="58" xfId="0" applyNumberFormat="1" applyFont="1" applyFill="1" applyBorder="1" applyAlignment="1">
      <alignment horizontal="left" vertical="center" shrinkToFit="1"/>
    </xf>
    <xf numFmtId="0" fontId="12" fillId="32" borderId="60" xfId="0" applyNumberFormat="1" applyFont="1" applyFill="1" applyBorder="1" applyAlignment="1">
      <alignment horizontal="left" vertical="center" shrinkToFit="1"/>
    </xf>
    <xf numFmtId="0" fontId="9" fillId="32" borderId="61" xfId="0" applyFont="1" applyFill="1" applyBorder="1" applyAlignment="1">
      <alignment horizontal="right" vertical="center" shrinkToFit="1"/>
    </xf>
    <xf numFmtId="0" fontId="7" fillId="32" borderId="62" xfId="0" applyFont="1" applyFill="1" applyBorder="1" applyAlignment="1">
      <alignment horizontal="right" vertical="center" shrinkToFit="1"/>
    </xf>
    <xf numFmtId="0" fontId="7" fillId="32" borderId="63" xfId="0" applyFont="1" applyFill="1" applyBorder="1" applyAlignment="1">
      <alignment horizontal="right" vertical="center" shrinkToFit="1"/>
    </xf>
    <xf numFmtId="0" fontId="12" fillId="32" borderId="64" xfId="0" applyNumberFormat="1" applyFont="1" applyFill="1" applyBorder="1" applyAlignment="1">
      <alignment horizontal="left" vertical="center" shrinkToFit="1"/>
    </xf>
    <xf numFmtId="0" fontId="12" fillId="32" borderId="63" xfId="0" applyNumberFormat="1" applyFont="1" applyFill="1" applyBorder="1" applyAlignment="1">
      <alignment horizontal="left" vertical="center" shrinkToFit="1"/>
    </xf>
    <xf numFmtId="0" fontId="9" fillId="32" borderId="65" xfId="0" applyFont="1" applyFill="1" applyBorder="1" applyAlignment="1">
      <alignment horizontal="right" vertical="center" shrinkToFit="1"/>
    </xf>
    <xf numFmtId="0" fontId="7" fillId="32" borderId="66" xfId="0" applyFont="1" applyFill="1" applyBorder="1" applyAlignment="1">
      <alignment horizontal="right" vertical="center" shrinkToFit="1"/>
    </xf>
    <xf numFmtId="0" fontId="7" fillId="32" borderId="67" xfId="0" applyFont="1" applyFill="1" applyBorder="1" applyAlignment="1">
      <alignment horizontal="right" vertical="center" shrinkToFit="1"/>
    </xf>
    <xf numFmtId="0" fontId="12" fillId="32" borderId="68" xfId="0" applyNumberFormat="1" applyFont="1" applyFill="1" applyBorder="1" applyAlignment="1">
      <alignment horizontal="left" vertical="center" shrinkToFit="1"/>
    </xf>
    <xf numFmtId="0" fontId="12" fillId="32" borderId="67" xfId="0" applyNumberFormat="1" applyFont="1" applyFill="1" applyBorder="1" applyAlignment="1">
      <alignment horizontal="left" vertical="center" shrinkToFit="1"/>
    </xf>
    <xf numFmtId="0" fontId="9" fillId="0" borderId="13" xfId="0" applyFont="1" applyBorder="1" applyAlignment="1">
      <alignment/>
    </xf>
    <xf numFmtId="0" fontId="9" fillId="32" borderId="69" xfId="0" applyFont="1" applyFill="1" applyBorder="1" applyAlignment="1">
      <alignment horizontal="right" vertical="center" shrinkToFit="1"/>
    </xf>
    <xf numFmtId="0" fontId="12" fillId="32" borderId="70" xfId="0" applyNumberFormat="1" applyFont="1" applyFill="1" applyBorder="1" applyAlignment="1">
      <alignment horizontal="left" vertical="center" shrinkToFit="1"/>
    </xf>
    <xf numFmtId="0" fontId="9" fillId="32" borderId="71" xfId="0" applyFont="1" applyFill="1" applyBorder="1" applyAlignment="1">
      <alignment horizontal="right" vertical="center" shrinkToFit="1"/>
    </xf>
    <xf numFmtId="0" fontId="12" fillId="32" borderId="72" xfId="0" applyNumberFormat="1" applyFont="1" applyFill="1" applyBorder="1" applyAlignment="1">
      <alignment horizontal="left" vertical="center" shrinkToFit="1"/>
    </xf>
    <xf numFmtId="0" fontId="9" fillId="32" borderId="73" xfId="0" applyFont="1" applyFill="1" applyBorder="1" applyAlignment="1">
      <alignment horizontal="right" vertical="center" shrinkToFit="1"/>
    </xf>
    <xf numFmtId="0" fontId="12" fillId="32" borderId="74" xfId="0" applyNumberFormat="1" applyFont="1" applyFill="1" applyBorder="1" applyAlignment="1">
      <alignment horizontal="left" vertical="center" shrinkToFit="1"/>
    </xf>
    <xf numFmtId="0" fontId="9" fillId="32" borderId="75" xfId="0" applyFont="1" applyFill="1" applyBorder="1" applyAlignment="1">
      <alignment horizontal="right" vertical="center" shrinkToFit="1"/>
    </xf>
    <xf numFmtId="0" fontId="7" fillId="32" borderId="76" xfId="0" applyFont="1" applyFill="1" applyBorder="1" applyAlignment="1">
      <alignment horizontal="right" vertical="center" shrinkToFit="1"/>
    </xf>
    <xf numFmtId="0" fontId="7" fillId="32" borderId="77" xfId="0" applyFont="1" applyFill="1" applyBorder="1" applyAlignment="1">
      <alignment horizontal="right" vertical="center" shrinkToFit="1"/>
    </xf>
    <xf numFmtId="0" fontId="12" fillId="32" borderId="78" xfId="0" applyNumberFormat="1" applyFont="1" applyFill="1" applyBorder="1" applyAlignment="1">
      <alignment horizontal="left" vertical="center" shrinkToFit="1"/>
    </xf>
    <xf numFmtId="0" fontId="12" fillId="32" borderId="77" xfId="0" applyNumberFormat="1" applyFont="1" applyFill="1" applyBorder="1" applyAlignment="1">
      <alignment horizontal="left" vertical="center" shrinkToFit="1"/>
    </xf>
    <xf numFmtId="0" fontId="12" fillId="32" borderId="79" xfId="0" applyNumberFormat="1" applyFont="1" applyFill="1" applyBorder="1" applyAlignment="1">
      <alignment horizontal="left" vertical="center" shrinkToFit="1"/>
    </xf>
    <xf numFmtId="0" fontId="9" fillId="32" borderId="80" xfId="0" applyFont="1" applyFill="1" applyBorder="1" applyAlignment="1">
      <alignment horizontal="right" vertical="center" shrinkToFit="1"/>
    </xf>
    <xf numFmtId="0" fontId="12" fillId="32" borderId="81" xfId="0" applyNumberFormat="1" applyFont="1" applyFill="1" applyBorder="1" applyAlignment="1">
      <alignment horizontal="left" vertical="center" shrinkToFit="1"/>
    </xf>
    <xf numFmtId="0" fontId="83" fillId="0" borderId="0" xfId="0" applyFont="1" applyBorder="1" applyAlignment="1">
      <alignment horizontal="left"/>
    </xf>
    <xf numFmtId="0" fontId="0" fillId="0" borderId="0" xfId="0" applyAlignment="1">
      <alignment vertical="center"/>
    </xf>
    <xf numFmtId="0" fontId="13" fillId="32" borderId="0" xfId="0" applyFont="1" applyFill="1" applyAlignment="1">
      <alignment vertical="center"/>
    </xf>
    <xf numFmtId="0" fontId="13" fillId="0" borderId="0" xfId="0" applyFont="1" applyAlignment="1">
      <alignment vertical="center"/>
    </xf>
    <xf numFmtId="0" fontId="14" fillId="32" borderId="0" xfId="0" applyFont="1" applyFill="1" applyAlignment="1">
      <alignment vertical="center"/>
    </xf>
    <xf numFmtId="0" fontId="9" fillId="0" borderId="52" xfId="0" applyFont="1" applyBorder="1" applyAlignment="1">
      <alignment horizontal="center"/>
    </xf>
    <xf numFmtId="0" fontId="84" fillId="0" borderId="0" xfId="0" applyFont="1" applyAlignment="1">
      <alignment horizontal="center" shrinkToFit="1"/>
    </xf>
    <xf numFmtId="0" fontId="84" fillId="0" borderId="0" xfId="0" applyFont="1" applyAlignment="1">
      <alignment/>
    </xf>
    <xf numFmtId="0" fontId="85" fillId="33" borderId="10" xfId="0" applyFont="1" applyFill="1" applyBorder="1" applyAlignment="1">
      <alignment horizontal="center" vertical="center" shrinkToFit="1"/>
    </xf>
    <xf numFmtId="176" fontId="85" fillId="33" borderId="10" xfId="0" applyNumberFormat="1" applyFont="1" applyFill="1" applyBorder="1" applyAlignment="1">
      <alignment horizontal="center"/>
    </xf>
    <xf numFmtId="49" fontId="85" fillId="33" borderId="10" xfId="0" applyNumberFormat="1" applyFont="1" applyFill="1" applyBorder="1" applyAlignment="1">
      <alignment horizontal="center" shrinkToFit="1"/>
    </xf>
    <xf numFmtId="49" fontId="85" fillId="33" borderId="10" xfId="0" applyNumberFormat="1" applyFont="1" applyFill="1" applyBorder="1" applyAlignment="1">
      <alignment horizontal="center"/>
    </xf>
    <xf numFmtId="0" fontId="85" fillId="33" borderId="10" xfId="0" applyFont="1" applyFill="1" applyBorder="1" applyAlignment="1">
      <alignment horizontal="center"/>
    </xf>
    <xf numFmtId="0" fontId="85" fillId="33" borderId="10" xfId="0" applyFont="1" applyFill="1" applyBorder="1" applyAlignment="1">
      <alignment horizontal="center" vertical="center"/>
    </xf>
    <xf numFmtId="0" fontId="9" fillId="0" borderId="0" xfId="0" applyFont="1" applyAlignment="1" applyProtection="1">
      <alignment/>
      <protection/>
    </xf>
    <xf numFmtId="0" fontId="9" fillId="32" borderId="82" xfId="0" applyFont="1" applyFill="1" applyBorder="1" applyAlignment="1" applyProtection="1">
      <alignment vertical="center"/>
      <protection/>
    </xf>
    <xf numFmtId="0" fontId="9" fillId="32" borderId="83" xfId="0" applyFont="1" applyFill="1" applyBorder="1" applyAlignment="1" applyProtection="1">
      <alignment horizontal="center" vertical="center"/>
      <protection/>
    </xf>
    <xf numFmtId="0" fontId="9" fillId="32" borderId="84" xfId="0" applyFont="1" applyFill="1" applyBorder="1" applyAlignment="1" applyProtection="1">
      <alignment horizontal="center" vertical="center"/>
      <protection/>
    </xf>
    <xf numFmtId="0" fontId="10" fillId="32" borderId="85" xfId="0" applyFont="1" applyFill="1" applyBorder="1" applyAlignment="1" applyProtection="1">
      <alignment horizontal="center" vertical="center"/>
      <protection/>
    </xf>
    <xf numFmtId="0" fontId="9" fillId="32" borderId="85" xfId="0" applyFont="1" applyFill="1" applyBorder="1" applyAlignment="1" applyProtection="1">
      <alignment vertical="center"/>
      <protection/>
    </xf>
    <xf numFmtId="0" fontId="9" fillId="32" borderId="86" xfId="0" applyFont="1" applyFill="1" applyBorder="1" applyAlignment="1" applyProtection="1">
      <alignment vertical="center"/>
      <protection/>
    </xf>
    <xf numFmtId="0" fontId="9" fillId="32" borderId="87" xfId="0" applyFont="1" applyFill="1" applyBorder="1" applyAlignment="1" applyProtection="1">
      <alignment horizontal="center" vertical="center"/>
      <protection/>
    </xf>
    <xf numFmtId="0" fontId="9" fillId="32" borderId="62" xfId="0" applyFont="1" applyFill="1" applyBorder="1" applyAlignment="1" applyProtection="1">
      <alignment horizontal="center" vertical="center"/>
      <protection/>
    </xf>
    <xf numFmtId="0" fontId="10" fillId="32" borderId="88" xfId="0" applyFont="1" applyFill="1" applyBorder="1" applyAlignment="1" applyProtection="1">
      <alignment horizontal="center" vertical="center"/>
      <protection/>
    </xf>
    <xf numFmtId="0" fontId="9" fillId="32" borderId="88" xfId="0" applyFont="1" applyFill="1" applyBorder="1" applyAlignment="1" applyProtection="1">
      <alignment vertical="center"/>
      <protection/>
    </xf>
    <xf numFmtId="0" fontId="9" fillId="32" borderId="89" xfId="0" applyFont="1" applyFill="1" applyBorder="1" applyAlignment="1" applyProtection="1">
      <alignment vertical="center"/>
      <protection/>
    </xf>
    <xf numFmtId="0" fontId="9" fillId="32" borderId="90" xfId="0" applyFont="1" applyFill="1" applyBorder="1" applyAlignment="1" applyProtection="1">
      <alignment horizontal="center" vertical="center"/>
      <protection/>
    </xf>
    <xf numFmtId="181" fontId="10" fillId="32" borderId="65" xfId="0" applyNumberFormat="1" applyFont="1" applyFill="1" applyBorder="1" applyAlignment="1" applyProtection="1">
      <alignment vertical="center"/>
      <protection/>
    </xf>
    <xf numFmtId="0" fontId="9" fillId="32" borderId="91" xfId="0" applyFont="1" applyFill="1" applyBorder="1" applyAlignment="1" applyProtection="1">
      <alignment vertical="center" shrinkToFit="1"/>
      <protection/>
    </xf>
    <xf numFmtId="0" fontId="9" fillId="32" borderId="51" xfId="0" applyFont="1" applyFill="1" applyBorder="1" applyAlignment="1" applyProtection="1">
      <alignment vertical="center"/>
      <protection/>
    </xf>
    <xf numFmtId="0" fontId="10" fillId="32" borderId="92" xfId="0" applyFont="1" applyFill="1" applyBorder="1" applyAlignment="1" applyProtection="1">
      <alignment horizontal="center" vertical="center"/>
      <protection/>
    </xf>
    <xf numFmtId="0" fontId="10" fillId="32" borderId="93" xfId="0" applyFont="1" applyFill="1" applyBorder="1" applyAlignment="1" applyProtection="1">
      <alignment horizontal="center" vertical="center"/>
      <protection/>
    </xf>
    <xf numFmtId="0" fontId="10" fillId="32" borderId="94" xfId="0" applyFont="1" applyFill="1" applyBorder="1" applyAlignment="1" applyProtection="1">
      <alignment horizontal="center" vertical="center"/>
      <protection/>
    </xf>
    <xf numFmtId="0" fontId="10" fillId="32" borderId="24" xfId="0" applyFont="1" applyFill="1" applyBorder="1" applyAlignment="1" applyProtection="1">
      <alignment horizontal="center" vertical="center"/>
      <protection/>
    </xf>
    <xf numFmtId="0" fontId="10" fillId="32" borderId="95" xfId="0" applyFont="1" applyFill="1" applyBorder="1" applyAlignment="1" applyProtection="1">
      <alignment horizontal="center" vertical="center"/>
      <protection/>
    </xf>
    <xf numFmtId="0" fontId="10" fillId="32" borderId="12" xfId="0" applyFont="1" applyFill="1" applyBorder="1" applyAlignment="1" applyProtection="1">
      <alignment horizontal="center" vertical="center"/>
      <protection/>
    </xf>
    <xf numFmtId="0" fontId="10" fillId="32" borderId="11" xfId="0" applyFont="1" applyFill="1" applyBorder="1" applyAlignment="1" applyProtection="1">
      <alignment horizontal="center" vertical="center"/>
      <protection/>
    </xf>
    <xf numFmtId="0" fontId="10" fillId="32" borderId="96" xfId="0" applyFont="1" applyFill="1" applyBorder="1" applyAlignment="1" applyProtection="1">
      <alignment horizontal="center" vertical="center"/>
      <protection/>
    </xf>
    <xf numFmtId="0" fontId="12" fillId="32" borderId="59" xfId="0" applyNumberFormat="1" applyFont="1" applyFill="1" applyBorder="1" applyAlignment="1" applyProtection="1">
      <alignment horizontal="left" vertical="center" shrinkToFit="1"/>
      <protection/>
    </xf>
    <xf numFmtId="0" fontId="12" fillId="32" borderId="58" xfId="0" applyNumberFormat="1" applyFont="1" applyFill="1" applyBorder="1" applyAlignment="1" applyProtection="1">
      <alignment horizontal="left" vertical="center" shrinkToFit="1"/>
      <protection/>
    </xf>
    <xf numFmtId="0" fontId="12" fillId="32" borderId="60" xfId="0" applyNumberFormat="1" applyFont="1" applyFill="1" applyBorder="1" applyAlignment="1" applyProtection="1">
      <alignment horizontal="left" vertical="center" shrinkToFit="1"/>
      <protection/>
    </xf>
    <xf numFmtId="0" fontId="12" fillId="32" borderId="70" xfId="0" applyNumberFormat="1" applyFont="1" applyFill="1" applyBorder="1" applyAlignment="1" applyProtection="1">
      <alignment horizontal="left" vertical="center" shrinkToFit="1"/>
      <protection/>
    </xf>
    <xf numFmtId="0" fontId="9" fillId="0" borderId="13" xfId="0" applyFont="1" applyBorder="1" applyAlignment="1" applyProtection="1">
      <alignment/>
      <protection/>
    </xf>
    <xf numFmtId="0" fontId="12" fillId="32" borderId="64" xfId="0" applyNumberFormat="1" applyFont="1" applyFill="1" applyBorder="1" applyAlignment="1" applyProtection="1">
      <alignment horizontal="left" vertical="center" shrinkToFit="1"/>
      <protection/>
    </xf>
    <xf numFmtId="0" fontId="12" fillId="32" borderId="63" xfId="0" applyNumberFormat="1" applyFont="1" applyFill="1" applyBorder="1" applyAlignment="1" applyProtection="1">
      <alignment horizontal="left" vertical="center" shrinkToFit="1"/>
      <protection/>
    </xf>
    <xf numFmtId="0" fontId="12" fillId="32" borderId="72" xfId="0" applyNumberFormat="1" applyFont="1" applyFill="1" applyBorder="1" applyAlignment="1" applyProtection="1">
      <alignment horizontal="left" vertical="center" shrinkToFit="1"/>
      <protection/>
    </xf>
    <xf numFmtId="0" fontId="9" fillId="0" borderId="10" xfId="0" applyFont="1" applyBorder="1" applyAlignment="1" applyProtection="1">
      <alignment horizontal="right" vertical="center"/>
      <protection/>
    </xf>
    <xf numFmtId="0" fontId="12" fillId="32" borderId="68" xfId="0" applyNumberFormat="1" applyFont="1" applyFill="1" applyBorder="1" applyAlignment="1" applyProtection="1">
      <alignment horizontal="left" vertical="center" shrinkToFit="1"/>
      <protection/>
    </xf>
    <xf numFmtId="0" fontId="12" fillId="32" borderId="67" xfId="0" applyNumberFormat="1" applyFont="1" applyFill="1" applyBorder="1" applyAlignment="1" applyProtection="1">
      <alignment horizontal="left" vertical="center" shrinkToFit="1"/>
      <protection/>
    </xf>
    <xf numFmtId="0" fontId="12" fillId="32" borderId="74" xfId="0" applyNumberFormat="1" applyFont="1" applyFill="1" applyBorder="1" applyAlignment="1" applyProtection="1">
      <alignment horizontal="left" vertical="center" shrinkToFit="1"/>
      <protection/>
    </xf>
    <xf numFmtId="0" fontId="9" fillId="0" borderId="97" xfId="0" applyFont="1" applyBorder="1" applyAlignment="1" applyProtection="1">
      <alignment horizontal="right" vertical="center"/>
      <protection/>
    </xf>
    <xf numFmtId="0" fontId="9" fillId="0" borderId="98" xfId="0" applyFont="1" applyBorder="1" applyAlignment="1" applyProtection="1">
      <alignment horizontal="center" vertical="center"/>
      <protection/>
    </xf>
    <xf numFmtId="0" fontId="9" fillId="0" borderId="98" xfId="0" applyFont="1" applyBorder="1" applyAlignment="1" applyProtection="1">
      <alignment vertical="center"/>
      <protection/>
    </xf>
    <xf numFmtId="0" fontId="9" fillId="0" borderId="0" xfId="0" applyFont="1" applyAlignment="1" applyProtection="1">
      <alignment vertical="center"/>
      <protection/>
    </xf>
    <xf numFmtId="0" fontId="9" fillId="0" borderId="99"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11" xfId="0" applyFont="1" applyBorder="1" applyAlignment="1" applyProtection="1">
      <alignment vertical="center"/>
      <protection/>
    </xf>
    <xf numFmtId="0" fontId="9" fillId="0" borderId="97" xfId="0" applyFont="1" applyBorder="1" applyAlignment="1" applyProtection="1">
      <alignment vertical="center"/>
      <protection/>
    </xf>
    <xf numFmtId="0" fontId="12" fillId="32" borderId="78" xfId="0" applyNumberFormat="1" applyFont="1" applyFill="1" applyBorder="1" applyAlignment="1" applyProtection="1">
      <alignment horizontal="left" vertical="center" shrinkToFit="1"/>
      <protection/>
    </xf>
    <xf numFmtId="0" fontId="12" fillId="32" borderId="77" xfId="0" applyNumberFormat="1" applyFont="1" applyFill="1" applyBorder="1" applyAlignment="1" applyProtection="1">
      <alignment horizontal="left" vertical="center" shrinkToFit="1"/>
      <protection/>
    </xf>
    <xf numFmtId="0" fontId="12" fillId="32" borderId="79" xfId="0" applyNumberFormat="1" applyFont="1" applyFill="1" applyBorder="1" applyAlignment="1" applyProtection="1">
      <alignment horizontal="left" vertical="center" shrinkToFit="1"/>
      <protection/>
    </xf>
    <xf numFmtId="0" fontId="12" fillId="32" borderId="81" xfId="0" applyNumberFormat="1" applyFont="1" applyFill="1" applyBorder="1" applyAlignment="1" applyProtection="1">
      <alignment horizontal="left" vertical="center" shrinkToFit="1"/>
      <protection/>
    </xf>
    <xf numFmtId="0" fontId="9" fillId="32" borderId="69" xfId="0" applyFont="1" applyFill="1" applyBorder="1" applyAlignment="1" applyProtection="1">
      <alignment horizontal="right" vertical="center" shrinkToFit="1"/>
      <protection locked="0"/>
    </xf>
    <xf numFmtId="0" fontId="7" fillId="32" borderId="57" xfId="0" applyFont="1" applyFill="1" applyBorder="1" applyAlignment="1" applyProtection="1">
      <alignment horizontal="right" vertical="center" shrinkToFit="1"/>
      <protection locked="0"/>
    </xf>
    <xf numFmtId="178" fontId="7" fillId="32" borderId="58" xfId="0" applyNumberFormat="1" applyFont="1" applyFill="1" applyBorder="1" applyAlignment="1" applyProtection="1">
      <alignment horizontal="right" vertical="center" shrinkToFit="1"/>
      <protection locked="0"/>
    </xf>
    <xf numFmtId="0" fontId="9" fillId="32" borderId="71" xfId="0" applyFont="1" applyFill="1" applyBorder="1" applyAlignment="1" applyProtection="1">
      <alignment horizontal="right" vertical="center" shrinkToFit="1"/>
      <protection locked="0"/>
    </xf>
    <xf numFmtId="0" fontId="7" fillId="32" borderId="62" xfId="0" applyFont="1" applyFill="1" applyBorder="1" applyAlignment="1" applyProtection="1">
      <alignment horizontal="right" vertical="center" shrinkToFit="1"/>
      <protection locked="0"/>
    </xf>
    <xf numFmtId="178" fontId="7" fillId="32" borderId="63" xfId="0" applyNumberFormat="1" applyFont="1" applyFill="1" applyBorder="1" applyAlignment="1" applyProtection="1">
      <alignment horizontal="right" vertical="center" shrinkToFit="1"/>
      <protection locked="0"/>
    </xf>
    <xf numFmtId="0" fontId="9" fillId="32" borderId="73" xfId="0" applyFont="1" applyFill="1" applyBorder="1" applyAlignment="1" applyProtection="1">
      <alignment horizontal="right" vertical="center" shrinkToFit="1"/>
      <protection locked="0"/>
    </xf>
    <xf numFmtId="0" fontId="7" fillId="32" borderId="66" xfId="0" applyFont="1" applyFill="1" applyBorder="1" applyAlignment="1" applyProtection="1">
      <alignment horizontal="right" vertical="center" shrinkToFit="1"/>
      <protection locked="0"/>
    </xf>
    <xf numFmtId="178" fontId="7" fillId="32" borderId="67" xfId="0" applyNumberFormat="1" applyFont="1" applyFill="1" applyBorder="1" applyAlignment="1" applyProtection="1">
      <alignment horizontal="right" vertical="center" shrinkToFit="1"/>
      <protection locked="0"/>
    </xf>
    <xf numFmtId="177" fontId="7" fillId="32" borderId="58" xfId="0" applyNumberFormat="1" applyFont="1" applyFill="1" applyBorder="1" applyAlignment="1" applyProtection="1">
      <alignment horizontal="right" vertical="center" shrinkToFit="1"/>
      <protection locked="0"/>
    </xf>
    <xf numFmtId="177" fontId="7" fillId="32" borderId="63" xfId="0" applyNumberFormat="1" applyFont="1" applyFill="1" applyBorder="1" applyAlignment="1" applyProtection="1">
      <alignment horizontal="right" vertical="center" shrinkToFit="1"/>
      <protection locked="0"/>
    </xf>
    <xf numFmtId="0" fontId="7" fillId="32" borderId="67" xfId="0" applyFont="1" applyFill="1" applyBorder="1" applyAlignment="1" applyProtection="1">
      <alignment horizontal="right" vertical="center" shrinkToFit="1"/>
      <protection locked="0"/>
    </xf>
    <xf numFmtId="0" fontId="7" fillId="32" borderId="58" xfId="0" applyFont="1" applyFill="1" applyBorder="1" applyAlignment="1" applyProtection="1">
      <alignment horizontal="right" vertical="center" shrinkToFit="1"/>
      <protection locked="0"/>
    </xf>
    <xf numFmtId="0" fontId="7" fillId="32" borderId="63" xfId="0" applyFont="1" applyFill="1" applyBorder="1" applyAlignment="1" applyProtection="1">
      <alignment horizontal="right" vertical="center" shrinkToFit="1"/>
      <protection locked="0"/>
    </xf>
    <xf numFmtId="47" fontId="7" fillId="32" borderId="63" xfId="0" applyNumberFormat="1" applyFont="1" applyFill="1" applyBorder="1" applyAlignment="1" applyProtection="1">
      <alignment horizontal="right" vertical="center" shrinkToFit="1"/>
      <protection locked="0"/>
    </xf>
    <xf numFmtId="177" fontId="7" fillId="32" borderId="67" xfId="0" applyNumberFormat="1" applyFont="1" applyFill="1" applyBorder="1" applyAlignment="1" applyProtection="1">
      <alignment horizontal="right" vertical="center" shrinkToFit="1"/>
      <protection locked="0"/>
    </xf>
    <xf numFmtId="0" fontId="9" fillId="32" borderId="75" xfId="0" applyFont="1" applyFill="1" applyBorder="1" applyAlignment="1" applyProtection="1">
      <alignment horizontal="right" vertical="center" shrinkToFit="1"/>
      <protection locked="0"/>
    </xf>
    <xf numFmtId="0" fontId="7" fillId="32" borderId="76" xfId="0" applyFont="1" applyFill="1" applyBorder="1" applyAlignment="1" applyProtection="1">
      <alignment horizontal="right" vertical="center" shrinkToFit="1"/>
      <protection locked="0"/>
    </xf>
    <xf numFmtId="0" fontId="7" fillId="32" borderId="77" xfId="0" applyFont="1" applyFill="1" applyBorder="1" applyAlignment="1" applyProtection="1">
      <alignment horizontal="right" vertical="center" shrinkToFit="1"/>
      <protection locked="0"/>
    </xf>
    <xf numFmtId="0" fontId="9" fillId="32" borderId="56" xfId="0" applyFont="1" applyFill="1" applyBorder="1" applyAlignment="1" applyProtection="1">
      <alignment horizontal="right" vertical="center" shrinkToFit="1"/>
      <protection locked="0"/>
    </xf>
    <xf numFmtId="0" fontId="9" fillId="32" borderId="61" xfId="0" applyFont="1" applyFill="1" applyBorder="1" applyAlignment="1" applyProtection="1">
      <alignment horizontal="right" vertical="center" shrinkToFit="1"/>
      <protection locked="0"/>
    </xf>
    <xf numFmtId="0" fontId="9" fillId="32" borderId="65" xfId="0" applyFont="1" applyFill="1" applyBorder="1" applyAlignment="1" applyProtection="1">
      <alignment horizontal="right" vertical="center" shrinkToFit="1"/>
      <protection locked="0"/>
    </xf>
    <xf numFmtId="0" fontId="9" fillId="32" borderId="80" xfId="0" applyFont="1" applyFill="1" applyBorder="1" applyAlignment="1" applyProtection="1">
      <alignment horizontal="right" vertical="center" shrinkToFit="1"/>
      <protection locked="0"/>
    </xf>
    <xf numFmtId="0" fontId="9" fillId="0" borderId="0" xfId="0" applyFont="1" applyBorder="1" applyAlignment="1">
      <alignment horizontal="center"/>
    </xf>
    <xf numFmtId="0" fontId="9" fillId="0" borderId="100" xfId="0" applyFont="1" applyBorder="1" applyAlignment="1">
      <alignment horizontal="left"/>
    </xf>
    <xf numFmtId="0" fontId="9" fillId="0" borderId="10" xfId="0" applyFont="1" applyBorder="1" applyAlignment="1">
      <alignment horizontal="left"/>
    </xf>
    <xf numFmtId="0" fontId="9" fillId="0" borderId="79" xfId="0" applyFont="1" applyBorder="1" applyAlignment="1">
      <alignment horizontal="left"/>
    </xf>
    <xf numFmtId="0" fontId="9" fillId="0" borderId="25" xfId="0" applyFont="1" applyBorder="1" applyAlignment="1">
      <alignment horizontal="center"/>
    </xf>
    <xf numFmtId="0" fontId="86" fillId="0" borderId="0" xfId="0" applyFont="1" applyAlignment="1">
      <alignment/>
    </xf>
    <xf numFmtId="0" fontId="9" fillId="34" borderId="82" xfId="0" applyFont="1" applyFill="1" applyBorder="1" applyAlignment="1">
      <alignment vertical="center"/>
    </xf>
    <xf numFmtId="0" fontId="9" fillId="34" borderId="83" xfId="0" applyFont="1" applyFill="1" applyBorder="1" applyAlignment="1">
      <alignment horizontal="center" vertical="center"/>
    </xf>
    <xf numFmtId="0" fontId="9" fillId="34" borderId="84" xfId="0" applyFont="1" applyFill="1" applyBorder="1" applyAlignment="1">
      <alignment horizontal="center" vertical="center"/>
    </xf>
    <xf numFmtId="0" fontId="10" fillId="34" borderId="85" xfId="0" applyFont="1" applyFill="1" applyBorder="1" applyAlignment="1">
      <alignment horizontal="center" vertical="center"/>
    </xf>
    <xf numFmtId="0" fontId="9" fillId="34" borderId="85" xfId="0" applyFont="1" applyFill="1" applyBorder="1" applyAlignment="1">
      <alignment vertical="center"/>
    </xf>
    <xf numFmtId="0" fontId="9" fillId="34" borderId="86" xfId="0" applyFont="1" applyFill="1" applyBorder="1" applyAlignment="1">
      <alignment vertical="center"/>
    </xf>
    <xf numFmtId="0" fontId="9" fillId="34" borderId="87" xfId="0" applyFont="1" applyFill="1" applyBorder="1" applyAlignment="1">
      <alignment horizontal="center" vertical="center"/>
    </xf>
    <xf numFmtId="0" fontId="9" fillId="34" borderId="62" xfId="0" applyFont="1" applyFill="1" applyBorder="1" applyAlignment="1">
      <alignment horizontal="center" vertical="center"/>
    </xf>
    <xf numFmtId="0" fontId="10" fillId="34" borderId="88" xfId="0" applyFont="1" applyFill="1" applyBorder="1" applyAlignment="1">
      <alignment horizontal="center" vertical="center"/>
    </xf>
    <xf numFmtId="0" fontId="9" fillId="34" borderId="88" xfId="0" applyFont="1" applyFill="1" applyBorder="1" applyAlignment="1">
      <alignment vertical="center"/>
    </xf>
    <xf numFmtId="0" fontId="9" fillId="34" borderId="89" xfId="0" applyFont="1" applyFill="1" applyBorder="1" applyAlignment="1">
      <alignment vertical="center"/>
    </xf>
    <xf numFmtId="0" fontId="9" fillId="34" borderId="90" xfId="0" applyFont="1" applyFill="1" applyBorder="1" applyAlignment="1">
      <alignment horizontal="center" vertical="center"/>
    </xf>
    <xf numFmtId="181" fontId="10" fillId="34" borderId="65" xfId="0" applyNumberFormat="1" applyFont="1" applyFill="1" applyBorder="1" applyAlignment="1">
      <alignment vertical="center"/>
    </xf>
    <xf numFmtId="0" fontId="9" fillId="34" borderId="91" xfId="0" applyFont="1" applyFill="1" applyBorder="1" applyAlignment="1">
      <alignment vertical="center" shrinkToFit="1"/>
    </xf>
    <xf numFmtId="0" fontId="9" fillId="34" borderId="51" xfId="0" applyFont="1" applyFill="1" applyBorder="1" applyAlignment="1">
      <alignment vertical="center"/>
    </xf>
    <xf numFmtId="0" fontId="10" fillId="34" borderId="92" xfId="0" applyFont="1" applyFill="1" applyBorder="1" applyAlignment="1">
      <alignment horizontal="center" vertical="center"/>
    </xf>
    <xf numFmtId="0" fontId="10" fillId="34" borderId="93" xfId="0" applyFont="1" applyFill="1" applyBorder="1" applyAlignment="1">
      <alignment horizontal="center" vertical="center"/>
    </xf>
    <xf numFmtId="0" fontId="10" fillId="34" borderId="94" xfId="0" applyFont="1" applyFill="1" applyBorder="1" applyAlignment="1">
      <alignment horizontal="center" vertical="center"/>
    </xf>
    <xf numFmtId="0" fontId="10" fillId="34" borderId="24" xfId="0" applyFont="1" applyFill="1" applyBorder="1" applyAlignment="1">
      <alignment horizontal="center" vertical="center"/>
    </xf>
    <xf numFmtId="0" fontId="10" fillId="34" borderId="95"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96" xfId="0" applyFont="1" applyFill="1" applyBorder="1" applyAlignment="1">
      <alignment horizontal="center" vertical="center"/>
    </xf>
    <xf numFmtId="0" fontId="12" fillId="34" borderId="59" xfId="0" applyNumberFormat="1" applyFont="1" applyFill="1" applyBorder="1" applyAlignment="1">
      <alignment horizontal="left" vertical="center" shrinkToFit="1"/>
    </xf>
    <xf numFmtId="0" fontId="12" fillId="34" borderId="58" xfId="0" applyNumberFormat="1" applyFont="1" applyFill="1" applyBorder="1" applyAlignment="1">
      <alignment horizontal="left" vertical="center" shrinkToFit="1"/>
    </xf>
    <xf numFmtId="0" fontId="12" fillId="34" borderId="60" xfId="0" applyNumberFormat="1" applyFont="1" applyFill="1" applyBorder="1" applyAlignment="1">
      <alignment horizontal="left" vertical="center" shrinkToFit="1"/>
    </xf>
    <xf numFmtId="0" fontId="12" fillId="34" borderId="70" xfId="0" applyNumberFormat="1" applyFont="1" applyFill="1" applyBorder="1" applyAlignment="1">
      <alignment horizontal="left" vertical="center" shrinkToFit="1"/>
    </xf>
    <xf numFmtId="0" fontId="12" fillId="34" borderId="64" xfId="0" applyNumberFormat="1" applyFont="1" applyFill="1" applyBorder="1" applyAlignment="1">
      <alignment horizontal="left" vertical="center" shrinkToFit="1"/>
    </xf>
    <xf numFmtId="0" fontId="12" fillId="34" borderId="63" xfId="0" applyNumberFormat="1" applyFont="1" applyFill="1" applyBorder="1" applyAlignment="1">
      <alignment horizontal="left" vertical="center" shrinkToFit="1"/>
    </xf>
    <xf numFmtId="0" fontId="12" fillId="34" borderId="72" xfId="0" applyNumberFormat="1" applyFont="1" applyFill="1" applyBorder="1" applyAlignment="1">
      <alignment horizontal="left" vertical="center" shrinkToFit="1"/>
    </xf>
    <xf numFmtId="0" fontId="12" fillId="34" borderId="68" xfId="0" applyNumberFormat="1" applyFont="1" applyFill="1" applyBorder="1" applyAlignment="1">
      <alignment horizontal="left" vertical="center" shrinkToFit="1"/>
    </xf>
    <xf numFmtId="0" fontId="12" fillId="34" borderId="67" xfId="0" applyNumberFormat="1" applyFont="1" applyFill="1" applyBorder="1" applyAlignment="1">
      <alignment horizontal="left" vertical="center" shrinkToFit="1"/>
    </xf>
    <xf numFmtId="0" fontId="12" fillId="34" borderId="74" xfId="0" applyNumberFormat="1" applyFont="1" applyFill="1" applyBorder="1" applyAlignment="1">
      <alignment horizontal="left" vertical="center" shrinkToFit="1"/>
    </xf>
    <xf numFmtId="0" fontId="11" fillId="34" borderId="0" xfId="0" applyFont="1" applyFill="1" applyBorder="1" applyAlignment="1">
      <alignment vertical="center"/>
    </xf>
    <xf numFmtId="0" fontId="0" fillId="0" borderId="98"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14" borderId="97" xfId="0" applyFont="1" applyFill="1" applyBorder="1" applyAlignment="1">
      <alignment horizontal="center" vertical="center" shrinkToFit="1"/>
    </xf>
    <xf numFmtId="0" fontId="0" fillId="14" borderId="97" xfId="0" applyFont="1" applyFill="1" applyBorder="1" applyAlignment="1">
      <alignment vertical="center" shrinkToFit="1"/>
    </xf>
    <xf numFmtId="0" fontId="0" fillId="13" borderId="97" xfId="0" applyFont="1" applyFill="1" applyBorder="1" applyAlignment="1">
      <alignment horizontal="center" vertical="center" shrinkToFit="1"/>
    </xf>
    <xf numFmtId="0" fontId="0" fillId="13" borderId="97" xfId="0" applyFont="1" applyFill="1" applyBorder="1" applyAlignment="1">
      <alignment vertical="center" shrinkToFit="1"/>
    </xf>
    <xf numFmtId="0" fontId="87" fillId="32" borderId="0" xfId="0" applyFont="1" applyFill="1" applyAlignment="1">
      <alignment vertical="center"/>
    </xf>
    <xf numFmtId="0" fontId="87" fillId="32" borderId="0" xfId="0" applyFont="1" applyFill="1" applyAlignment="1">
      <alignment horizontal="right" vertical="center"/>
    </xf>
    <xf numFmtId="0" fontId="87" fillId="0" borderId="0" xfId="0" applyFont="1" applyAlignment="1">
      <alignment vertical="center"/>
    </xf>
    <xf numFmtId="0" fontId="87" fillId="32" borderId="0" xfId="0" applyFont="1" applyFill="1" applyAlignment="1">
      <alignment horizontal="left" vertical="top" wrapText="1"/>
    </xf>
    <xf numFmtId="0" fontId="87" fillId="8" borderId="101" xfId="0" applyFont="1" applyFill="1" applyBorder="1" applyAlignment="1">
      <alignment vertical="center"/>
    </xf>
    <xf numFmtId="0" fontId="87" fillId="8" borderId="102" xfId="0" applyFont="1" applyFill="1" applyBorder="1" applyAlignment="1">
      <alignment vertical="center"/>
    </xf>
    <xf numFmtId="0" fontId="87" fillId="8" borderId="29" xfId="0" applyFont="1" applyFill="1" applyBorder="1" applyAlignment="1">
      <alignment vertical="center"/>
    </xf>
    <xf numFmtId="0" fontId="87" fillId="32" borderId="103" xfId="0" applyFont="1" applyFill="1" applyBorder="1" applyAlignment="1">
      <alignment horizontal="center" vertical="center"/>
    </xf>
    <xf numFmtId="0" fontId="88" fillId="32" borderId="12" xfId="0" applyFont="1" applyFill="1" applyBorder="1" applyAlignment="1">
      <alignment vertical="center"/>
    </xf>
    <xf numFmtId="0" fontId="87" fillId="32" borderId="12" xfId="0" applyFont="1" applyFill="1" applyBorder="1" applyAlignment="1">
      <alignment vertical="center"/>
    </xf>
    <xf numFmtId="0" fontId="87" fillId="32" borderId="13" xfId="0" applyFont="1" applyFill="1" applyBorder="1" applyAlignment="1">
      <alignment vertical="center"/>
    </xf>
    <xf numFmtId="0" fontId="87" fillId="32" borderId="104" xfId="0" applyFont="1" applyFill="1" applyBorder="1" applyAlignment="1">
      <alignment horizontal="center" vertical="center"/>
    </xf>
    <xf numFmtId="0" fontId="87" fillId="32" borderId="105" xfId="0" applyFont="1" applyFill="1" applyBorder="1" applyAlignment="1">
      <alignment vertical="center"/>
    </xf>
    <xf numFmtId="0" fontId="87" fillId="32" borderId="106" xfId="0" applyFont="1" applyFill="1" applyBorder="1" applyAlignment="1">
      <alignment vertical="center"/>
    </xf>
    <xf numFmtId="0" fontId="87" fillId="32" borderId="101" xfId="0" applyFont="1" applyFill="1" applyBorder="1" applyAlignment="1">
      <alignment vertical="center"/>
    </xf>
    <xf numFmtId="0" fontId="87" fillId="32" borderId="102" xfId="0" applyFont="1" applyFill="1" applyBorder="1" applyAlignment="1">
      <alignment vertical="center"/>
    </xf>
    <xf numFmtId="0" fontId="87" fillId="32" borderId="29" xfId="0" applyFont="1" applyFill="1" applyBorder="1" applyAlignment="1">
      <alignment vertical="center"/>
    </xf>
    <xf numFmtId="0" fontId="87" fillId="32" borderId="107" xfId="0" applyFont="1" applyFill="1" applyBorder="1" applyAlignment="1">
      <alignment horizontal="center" vertical="center"/>
    </xf>
    <xf numFmtId="0" fontId="87" fillId="32" borderId="30" xfId="0" applyFont="1" applyFill="1" applyBorder="1" applyAlignment="1">
      <alignment vertical="center"/>
    </xf>
    <xf numFmtId="0" fontId="87" fillId="32" borderId="108" xfId="0" applyFont="1" applyFill="1" applyBorder="1" applyAlignment="1">
      <alignment vertical="center"/>
    </xf>
    <xf numFmtId="0" fontId="87" fillId="32" borderId="99" xfId="0" applyFont="1" applyFill="1" applyBorder="1" applyAlignment="1">
      <alignment vertical="center"/>
    </xf>
    <xf numFmtId="0" fontId="87" fillId="32" borderId="11" xfId="0" applyFont="1" applyFill="1" applyBorder="1" applyAlignment="1">
      <alignment vertical="top"/>
    </xf>
    <xf numFmtId="0" fontId="88" fillId="32" borderId="12" xfId="0" applyFont="1" applyFill="1" applyBorder="1" applyAlignment="1">
      <alignment vertical="top"/>
    </xf>
    <xf numFmtId="0" fontId="89" fillId="32" borderId="12" xfId="0" applyFont="1" applyFill="1" applyBorder="1" applyAlignment="1">
      <alignment vertical="center"/>
    </xf>
    <xf numFmtId="0" fontId="87" fillId="8" borderId="48" xfId="0" applyFont="1" applyFill="1" applyBorder="1" applyAlignment="1">
      <alignment vertical="center"/>
    </xf>
    <xf numFmtId="0" fontId="90" fillId="8" borderId="0" xfId="0" applyFont="1" applyFill="1" applyAlignment="1">
      <alignment vertical="center"/>
    </xf>
    <xf numFmtId="0" fontId="87" fillId="8" borderId="0" xfId="0" applyFont="1" applyFill="1" applyAlignment="1">
      <alignment vertical="center"/>
    </xf>
    <xf numFmtId="0" fontId="87" fillId="8" borderId="28" xfId="0" applyFont="1" applyFill="1" applyBorder="1" applyAlignment="1">
      <alignment vertical="center"/>
    </xf>
    <xf numFmtId="0" fontId="87" fillId="8" borderId="11" xfId="0" applyFont="1" applyFill="1" applyBorder="1" applyAlignment="1">
      <alignment vertical="center"/>
    </xf>
    <xf numFmtId="0" fontId="87" fillId="8" borderId="12" xfId="0" applyFont="1" applyFill="1" applyBorder="1" applyAlignment="1">
      <alignment vertical="center"/>
    </xf>
    <xf numFmtId="0" fontId="87" fillId="8" borderId="13" xfId="0" applyFont="1" applyFill="1" applyBorder="1" applyAlignment="1">
      <alignment vertical="center"/>
    </xf>
    <xf numFmtId="0" fontId="87" fillId="32" borderId="28" xfId="0" applyFont="1" applyFill="1" applyBorder="1" applyAlignment="1">
      <alignment vertical="center"/>
    </xf>
    <xf numFmtId="0" fontId="87" fillId="32" borderId="48" xfId="0" applyFont="1" applyFill="1" applyBorder="1" applyAlignment="1">
      <alignment vertical="center"/>
    </xf>
    <xf numFmtId="0" fontId="88" fillId="32" borderId="0" xfId="0" applyFont="1" applyFill="1" applyAlignment="1">
      <alignment vertical="center"/>
    </xf>
    <xf numFmtId="0" fontId="88" fillId="32" borderId="48" xfId="0" applyFont="1" applyFill="1" applyBorder="1" applyAlignment="1">
      <alignment vertical="center"/>
    </xf>
    <xf numFmtId="0" fontId="88" fillId="32" borderId="30" xfId="0" applyFont="1" applyFill="1" applyBorder="1" applyAlignment="1">
      <alignment vertical="center"/>
    </xf>
    <xf numFmtId="0" fontId="91" fillId="32" borderId="0" xfId="0" applyFont="1" applyFill="1" applyAlignment="1">
      <alignment horizontal="right" vertical="center"/>
    </xf>
    <xf numFmtId="0" fontId="88" fillId="32" borderId="12" xfId="0" applyFont="1" applyFill="1" applyBorder="1" applyAlignment="1">
      <alignment vertical="center"/>
    </xf>
    <xf numFmtId="0" fontId="87" fillId="32" borderId="12" xfId="0" applyFont="1" applyFill="1" applyBorder="1" applyAlignment="1">
      <alignment horizontal="right" vertical="center"/>
    </xf>
    <xf numFmtId="0" fontId="91" fillId="32" borderId="30" xfId="0" applyFont="1" applyFill="1" applyBorder="1" applyAlignment="1">
      <alignment horizontal="right" vertical="center"/>
    </xf>
    <xf numFmtId="0" fontId="91" fillId="32" borderId="0" xfId="0" applyFont="1" applyFill="1" applyAlignment="1">
      <alignment vertical="center"/>
    </xf>
    <xf numFmtId="0" fontId="89" fillId="32" borderId="103" xfId="0" applyFont="1" applyFill="1" applyBorder="1" applyAlignment="1">
      <alignment horizontal="center" vertical="center"/>
    </xf>
    <xf numFmtId="0" fontId="89" fillId="32" borderId="12" xfId="0" applyFont="1" applyFill="1" applyBorder="1" applyAlignment="1">
      <alignment horizontal="center" vertical="center"/>
    </xf>
    <xf numFmtId="0" fontId="0" fillId="32" borderId="109" xfId="0" applyFill="1" applyBorder="1" applyAlignment="1">
      <alignment vertical="center"/>
    </xf>
    <xf numFmtId="0" fontId="92" fillId="32" borderId="110" xfId="0" applyFont="1" applyFill="1" applyBorder="1" applyAlignment="1">
      <alignment vertical="center"/>
    </xf>
    <xf numFmtId="0" fontId="0" fillId="32" borderId="110" xfId="0" applyFill="1" applyBorder="1" applyAlignment="1">
      <alignment vertical="center"/>
    </xf>
    <xf numFmtId="0" fontId="0" fillId="32" borderId="111" xfId="0" applyFill="1" applyBorder="1" applyAlignment="1">
      <alignment vertical="center"/>
    </xf>
    <xf numFmtId="0" fontId="0" fillId="32" borderId="0" xfId="0" applyFill="1" applyAlignment="1">
      <alignment vertical="center"/>
    </xf>
    <xf numFmtId="0" fontId="0" fillId="32" borderId="35" xfId="0" applyFill="1" applyBorder="1" applyAlignment="1">
      <alignment vertical="center"/>
    </xf>
    <xf numFmtId="0" fontId="0" fillId="32" borderId="34" xfId="0" applyFill="1" applyBorder="1" applyAlignment="1">
      <alignment vertical="center"/>
    </xf>
    <xf numFmtId="0" fontId="0" fillId="32" borderId="35" xfId="0" applyFill="1" applyBorder="1" applyAlignment="1">
      <alignment horizontal="center" vertical="center"/>
    </xf>
    <xf numFmtId="49" fontId="0" fillId="32" borderId="0" xfId="0" applyNumberFormat="1" applyFill="1" applyAlignment="1" quotePrefix="1">
      <alignment vertical="center"/>
    </xf>
    <xf numFmtId="49" fontId="0" fillId="32" borderId="0" xfId="0" applyNumberFormat="1" applyFill="1" applyAlignment="1">
      <alignment vertical="center"/>
    </xf>
    <xf numFmtId="49" fontId="0" fillId="32" borderId="0" xfId="0" applyNumberFormat="1" applyFill="1" applyAlignment="1">
      <alignment horizontal="left" vertical="center"/>
    </xf>
    <xf numFmtId="0" fontId="66" fillId="32" borderId="0" xfId="0" applyFont="1" applyFill="1" applyAlignment="1">
      <alignment vertical="center"/>
    </xf>
    <xf numFmtId="0" fontId="93" fillId="32" borderId="0" xfId="43" applyFont="1" applyFill="1" applyBorder="1" applyAlignment="1" applyProtection="1">
      <alignment vertical="center"/>
      <protection/>
    </xf>
    <xf numFmtId="0" fontId="94" fillId="32" borderId="0" xfId="0" applyFont="1" applyFill="1" applyAlignment="1">
      <alignment vertical="center"/>
    </xf>
    <xf numFmtId="0" fontId="13" fillId="32" borderId="0" xfId="0" applyFont="1" applyFill="1" applyAlignment="1">
      <alignment/>
    </xf>
    <xf numFmtId="49" fontId="0" fillId="32" borderId="112" xfId="0" applyNumberFormat="1" applyFill="1" applyBorder="1" applyAlignment="1">
      <alignment vertical="center"/>
    </xf>
    <xf numFmtId="0" fontId="0" fillId="32" borderId="112" xfId="0" applyFill="1" applyBorder="1" applyAlignment="1">
      <alignment vertical="center"/>
    </xf>
    <xf numFmtId="0" fontId="0" fillId="32" borderId="44" xfId="0" applyFill="1" applyBorder="1" applyAlignment="1">
      <alignment vertical="center"/>
    </xf>
    <xf numFmtId="49" fontId="0" fillId="32" borderId="0" xfId="0" applyNumberFormat="1" applyFill="1" applyAlignment="1" quotePrefix="1">
      <alignment horizontal="center" vertical="center"/>
    </xf>
    <xf numFmtId="49" fontId="0" fillId="32" borderId="0" xfId="0" applyNumberFormat="1" applyFill="1" applyAlignment="1">
      <alignment horizontal="center" vertical="center"/>
    </xf>
    <xf numFmtId="0" fontId="9" fillId="35" borderId="10" xfId="0" applyFont="1" applyFill="1" applyBorder="1" applyAlignment="1" applyProtection="1">
      <alignment shrinkToFit="1"/>
      <protection/>
    </xf>
    <xf numFmtId="0" fontId="9" fillId="0" borderId="0" xfId="0" applyFont="1" applyAlignment="1" applyProtection="1">
      <alignment shrinkToFit="1"/>
      <protection/>
    </xf>
    <xf numFmtId="0" fontId="9" fillId="13" borderId="10" xfId="0" applyFont="1" applyFill="1" applyBorder="1" applyAlignment="1" applyProtection="1">
      <alignment shrinkToFit="1"/>
      <protection/>
    </xf>
    <xf numFmtId="0" fontId="18" fillId="32" borderId="35" xfId="0" applyFont="1" applyFill="1" applyBorder="1" applyAlignment="1">
      <alignment horizontal="center" vertical="center"/>
    </xf>
    <xf numFmtId="0" fontId="18" fillId="32" borderId="42" xfId="0" applyFont="1" applyFill="1" applyBorder="1" applyAlignment="1">
      <alignment horizontal="center" vertical="center"/>
    </xf>
    <xf numFmtId="0" fontId="95" fillId="32" borderId="0" xfId="0" applyFont="1" applyFill="1" applyAlignment="1">
      <alignment horizontal="center"/>
    </xf>
    <xf numFmtId="0" fontId="87" fillId="32" borderId="113" xfId="0" applyFont="1" applyFill="1" applyBorder="1" applyAlignment="1">
      <alignment horizontal="left" vertical="top" wrapText="1"/>
    </xf>
    <xf numFmtId="0" fontId="87" fillId="32" borderId="87" xfId="0" applyFont="1" applyFill="1" applyBorder="1" applyAlignment="1">
      <alignment horizontal="left" vertical="top" wrapText="1"/>
    </xf>
    <xf numFmtId="0" fontId="87" fillId="32" borderId="64" xfId="0" applyFont="1" applyFill="1" applyBorder="1" applyAlignment="1">
      <alignment horizontal="left" vertical="top" wrapText="1"/>
    </xf>
    <xf numFmtId="0" fontId="87" fillId="32" borderId="11" xfId="0" applyFont="1" applyFill="1" applyBorder="1" applyAlignment="1">
      <alignment horizontal="center" vertical="center"/>
    </xf>
    <xf numFmtId="0" fontId="87" fillId="32" borderId="13" xfId="0" applyFont="1" applyFill="1" applyBorder="1" applyAlignment="1">
      <alignment horizontal="center" vertical="center"/>
    </xf>
    <xf numFmtId="0" fontId="87" fillId="32" borderId="11" xfId="0" applyFont="1" applyFill="1" applyBorder="1" applyAlignment="1">
      <alignment horizontal="left" vertical="center"/>
    </xf>
    <xf numFmtId="0" fontId="87" fillId="32" borderId="12" xfId="0" applyFont="1" applyFill="1" applyBorder="1" applyAlignment="1">
      <alignment horizontal="left" vertical="center"/>
    </xf>
    <xf numFmtId="0" fontId="87" fillId="32" borderId="13" xfId="0" applyFont="1" applyFill="1" applyBorder="1" applyAlignment="1">
      <alignment horizontal="left" vertical="center"/>
    </xf>
    <xf numFmtId="0" fontId="87" fillId="32" borderId="48" xfId="0" applyFont="1" applyFill="1" applyBorder="1" applyAlignment="1">
      <alignment horizontal="left" vertical="center"/>
    </xf>
    <xf numFmtId="0" fontId="87" fillId="32" borderId="0" xfId="0" applyFont="1" applyFill="1" applyAlignment="1">
      <alignment horizontal="left" vertical="center"/>
    </xf>
    <xf numFmtId="0" fontId="87" fillId="32" borderId="114" xfId="0" applyFont="1" applyFill="1" applyBorder="1" applyAlignment="1">
      <alignment horizontal="left" vertical="center"/>
    </xf>
    <xf numFmtId="0" fontId="87" fillId="32" borderId="115" xfId="0" applyFont="1" applyFill="1" applyBorder="1" applyAlignment="1">
      <alignment horizontal="center" vertical="center"/>
    </xf>
    <xf numFmtId="0" fontId="87" fillId="32" borderId="116" xfId="0" applyFont="1" applyFill="1" applyBorder="1" applyAlignment="1">
      <alignment horizontal="center" vertical="center"/>
    </xf>
    <xf numFmtId="0" fontId="87" fillId="32" borderId="117" xfId="0" applyFont="1" applyFill="1" applyBorder="1" applyAlignment="1">
      <alignment horizontal="center" vertical="center"/>
    </xf>
    <xf numFmtId="0" fontId="87" fillId="32" borderId="11" xfId="0" applyFont="1" applyFill="1" applyBorder="1" applyAlignment="1">
      <alignment horizontal="left" vertical="top"/>
    </xf>
    <xf numFmtId="0" fontId="87" fillId="32" borderId="12" xfId="0" applyFont="1" applyFill="1" applyBorder="1" applyAlignment="1">
      <alignment horizontal="left" vertical="top"/>
    </xf>
    <xf numFmtId="0" fontId="87" fillId="32" borderId="13" xfId="0" applyFont="1" applyFill="1" applyBorder="1" applyAlignment="1">
      <alignment horizontal="left" vertical="top"/>
    </xf>
    <xf numFmtId="0" fontId="95" fillId="32" borderId="48" xfId="0" applyFont="1" applyFill="1" applyBorder="1" applyAlignment="1">
      <alignment horizontal="center" vertical="center"/>
    </xf>
    <xf numFmtId="0" fontId="95" fillId="32" borderId="0" xfId="0" applyFont="1" applyFill="1" applyAlignment="1">
      <alignment horizontal="center" vertical="center"/>
    </xf>
    <xf numFmtId="0" fontId="95" fillId="32" borderId="28" xfId="0" applyFont="1" applyFill="1" applyBorder="1" applyAlignment="1">
      <alignment horizontal="center" vertical="center"/>
    </xf>
    <xf numFmtId="0" fontId="89" fillId="32" borderId="11" xfId="0" applyFont="1" applyFill="1" applyBorder="1" applyAlignment="1">
      <alignment horizontal="center" vertical="center"/>
    </xf>
    <xf numFmtId="0" fontId="89" fillId="32" borderId="118" xfId="0" applyFont="1" applyFill="1" applyBorder="1" applyAlignment="1">
      <alignment horizontal="center" vertical="center"/>
    </xf>
    <xf numFmtId="0" fontId="87" fillId="32" borderId="118" xfId="0" applyFont="1" applyFill="1" applyBorder="1" applyAlignment="1">
      <alignment horizontal="left" vertical="center"/>
    </xf>
    <xf numFmtId="0" fontId="87" fillId="32" borderId="119" xfId="0" applyFont="1" applyFill="1" applyBorder="1" applyAlignment="1">
      <alignment horizontal="center" vertical="center"/>
    </xf>
    <xf numFmtId="0" fontId="87" fillId="32" borderId="120" xfId="0" applyFont="1" applyFill="1" applyBorder="1" applyAlignment="1">
      <alignment horizontal="center" vertical="center"/>
    </xf>
    <xf numFmtId="0" fontId="87" fillId="32" borderId="121" xfId="0" applyFont="1" applyFill="1" applyBorder="1" applyAlignment="1">
      <alignment horizontal="center" vertical="center"/>
    </xf>
    <xf numFmtId="185" fontId="10" fillId="34" borderId="85" xfId="0" applyNumberFormat="1" applyFont="1" applyFill="1" applyBorder="1" applyAlignment="1">
      <alignment horizontal="right" vertical="center" indent="2"/>
    </xf>
    <xf numFmtId="185" fontId="10" fillId="34" borderId="122" xfId="0" applyNumberFormat="1" applyFont="1" applyFill="1" applyBorder="1" applyAlignment="1">
      <alignment horizontal="right" vertical="center" indent="2"/>
    </xf>
    <xf numFmtId="0" fontId="10" fillId="32" borderId="123" xfId="0" applyFont="1" applyFill="1" applyBorder="1" applyAlignment="1">
      <alignment horizontal="center" vertical="center"/>
    </xf>
    <xf numFmtId="0" fontId="10" fillId="32" borderId="124" xfId="0" applyFont="1" applyFill="1" applyBorder="1" applyAlignment="1">
      <alignment horizontal="center" vertical="center"/>
    </xf>
    <xf numFmtId="185" fontId="10" fillId="34" borderId="88" xfId="0" applyNumberFormat="1" applyFont="1" applyFill="1" applyBorder="1" applyAlignment="1">
      <alignment horizontal="right" vertical="center" indent="2"/>
    </xf>
    <xf numFmtId="185" fontId="10" fillId="34" borderId="72" xfId="0" applyNumberFormat="1" applyFont="1" applyFill="1" applyBorder="1" applyAlignment="1">
      <alignment horizontal="right" vertical="center" indent="2"/>
    </xf>
    <xf numFmtId="0" fontId="10" fillId="32" borderId="125" xfId="0" applyFont="1" applyFill="1" applyBorder="1" applyAlignment="1">
      <alignment horizontal="center" vertical="center"/>
    </xf>
    <xf numFmtId="0" fontId="10" fillId="32" borderId="58" xfId="0" applyFont="1" applyFill="1" applyBorder="1" applyAlignment="1">
      <alignment horizontal="center" vertical="center"/>
    </xf>
    <xf numFmtId="181" fontId="10" fillId="34" borderId="90" xfId="0" applyNumberFormat="1" applyFont="1" applyFill="1" applyBorder="1" applyAlignment="1">
      <alignment horizontal="right" vertical="center"/>
    </xf>
    <xf numFmtId="181" fontId="10" fillId="34" borderId="68" xfId="0" applyNumberFormat="1" applyFont="1" applyFill="1" applyBorder="1" applyAlignment="1">
      <alignment horizontal="right" vertical="center"/>
    </xf>
    <xf numFmtId="185" fontId="10" fillId="34" borderId="126" xfId="0" applyNumberFormat="1" applyFont="1" applyFill="1" applyBorder="1" applyAlignment="1">
      <alignment horizontal="right" vertical="center" indent="2"/>
    </xf>
    <xf numFmtId="185" fontId="10" fillId="34" borderId="127" xfId="0" applyNumberFormat="1" applyFont="1" applyFill="1" applyBorder="1" applyAlignment="1">
      <alignment horizontal="right" vertical="center" indent="2"/>
    </xf>
    <xf numFmtId="0" fontId="8" fillId="0" borderId="55"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11" fillId="36" borderId="51" xfId="0" applyFont="1" applyFill="1" applyBorder="1" applyAlignment="1">
      <alignment horizontal="center" vertical="center"/>
    </xf>
    <xf numFmtId="0" fontId="10" fillId="34" borderId="128" xfId="0" applyFont="1" applyFill="1" applyBorder="1" applyAlignment="1">
      <alignment horizontal="center" vertical="center"/>
    </xf>
    <xf numFmtId="0" fontId="10" fillId="34" borderId="129" xfId="0" applyFont="1" applyFill="1" applyBorder="1" applyAlignment="1">
      <alignment horizontal="center" vertical="center"/>
    </xf>
    <xf numFmtId="0" fontId="10" fillId="34" borderId="130" xfId="0" applyFont="1" applyFill="1" applyBorder="1" applyAlignment="1">
      <alignment horizontal="center" vertical="center"/>
    </xf>
    <xf numFmtId="0" fontId="10" fillId="34" borderId="131" xfId="0" applyFont="1" applyFill="1" applyBorder="1" applyAlignment="1">
      <alignment horizontal="center" vertical="center"/>
    </xf>
    <xf numFmtId="0" fontId="9" fillId="34" borderId="132"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133" xfId="0" applyFont="1" applyFill="1" applyBorder="1" applyAlignment="1">
      <alignment horizontal="center" vertical="center"/>
    </xf>
    <xf numFmtId="0" fontId="10" fillId="32" borderId="134" xfId="0" applyFont="1" applyFill="1" applyBorder="1" applyAlignment="1">
      <alignment horizontal="center" vertical="center"/>
    </xf>
    <xf numFmtId="0" fontId="10" fillId="32" borderId="77" xfId="0" applyFont="1" applyFill="1" applyBorder="1" applyAlignment="1">
      <alignment horizontal="center" vertical="center"/>
    </xf>
    <xf numFmtId="0" fontId="9" fillId="34" borderId="135" xfId="0" applyFont="1" applyFill="1" applyBorder="1" applyAlignment="1">
      <alignment horizontal="center" vertical="center"/>
    </xf>
    <xf numFmtId="0" fontId="9" fillId="34" borderId="136" xfId="0" applyFont="1" applyFill="1" applyBorder="1" applyAlignment="1">
      <alignment horizontal="center" vertical="center"/>
    </xf>
    <xf numFmtId="0" fontId="9" fillId="34" borderId="137" xfId="0" applyFont="1" applyFill="1" applyBorder="1" applyAlignment="1">
      <alignment horizontal="center" vertical="center"/>
    </xf>
    <xf numFmtId="0" fontId="9" fillId="34" borderId="138" xfId="0" applyFont="1" applyFill="1" applyBorder="1" applyAlignment="1">
      <alignment horizontal="center" vertical="center"/>
    </xf>
    <xf numFmtId="0" fontId="9" fillId="0" borderId="52" xfId="0" applyFont="1" applyBorder="1" applyAlignment="1">
      <alignment horizontal="center" vertical="center" wrapText="1"/>
    </xf>
    <xf numFmtId="0" fontId="9" fillId="0" borderId="28" xfId="0" applyFont="1" applyBorder="1" applyAlignment="1">
      <alignment horizontal="center" vertical="center"/>
    </xf>
    <xf numFmtId="0" fontId="9" fillId="0" borderId="52" xfId="0" applyFont="1" applyBorder="1" applyAlignment="1">
      <alignment horizontal="center" vertical="center"/>
    </xf>
    <xf numFmtId="0" fontId="10" fillId="32" borderId="85" xfId="0" applyFont="1" applyFill="1" applyBorder="1" applyAlignment="1">
      <alignment horizontal="center" vertical="center"/>
    </xf>
    <xf numFmtId="0" fontId="10" fillId="32" borderId="139" xfId="0" applyFont="1" applyFill="1" applyBorder="1" applyAlignment="1">
      <alignment horizontal="center" vertical="center"/>
    </xf>
    <xf numFmtId="0" fontId="10" fillId="32" borderId="128" xfId="0" applyFont="1" applyFill="1" applyBorder="1" applyAlignment="1" applyProtection="1">
      <alignment horizontal="center" vertical="center"/>
      <protection/>
    </xf>
    <xf numFmtId="0" fontId="10" fillId="32" borderId="129" xfId="0" applyFont="1" applyFill="1" applyBorder="1" applyAlignment="1" applyProtection="1">
      <alignment horizontal="center" vertical="center"/>
      <protection/>
    </xf>
    <xf numFmtId="0" fontId="10" fillId="32" borderId="130" xfId="0" applyFont="1" applyFill="1" applyBorder="1" applyAlignment="1" applyProtection="1">
      <alignment horizontal="center" vertical="center"/>
      <protection/>
    </xf>
    <xf numFmtId="0" fontId="10" fillId="32" borderId="131" xfId="0" applyFont="1" applyFill="1" applyBorder="1" applyAlignment="1" applyProtection="1">
      <alignment horizontal="center" vertical="center"/>
      <protection/>
    </xf>
    <xf numFmtId="0" fontId="10" fillId="32" borderId="85" xfId="0" applyFont="1" applyFill="1" applyBorder="1" applyAlignment="1" applyProtection="1">
      <alignment horizontal="center" vertical="center"/>
      <protection locked="0"/>
    </xf>
    <xf numFmtId="0" fontId="10" fillId="32" borderId="139" xfId="0" applyFont="1" applyFill="1" applyBorder="1" applyAlignment="1" applyProtection="1">
      <alignment horizontal="center" vertical="center"/>
      <protection locked="0"/>
    </xf>
    <xf numFmtId="0" fontId="10" fillId="32" borderId="123" xfId="0" applyFont="1" applyFill="1" applyBorder="1" applyAlignment="1" applyProtection="1">
      <alignment horizontal="center" vertical="center"/>
      <protection locked="0"/>
    </xf>
    <xf numFmtId="0" fontId="10" fillId="32" borderId="124" xfId="0" applyFont="1" applyFill="1" applyBorder="1" applyAlignment="1" applyProtection="1">
      <alignment horizontal="center" vertical="center"/>
      <protection locked="0"/>
    </xf>
    <xf numFmtId="0" fontId="10" fillId="32" borderId="125" xfId="0" applyFont="1" applyFill="1" applyBorder="1" applyAlignment="1" applyProtection="1">
      <alignment horizontal="center" vertical="center"/>
      <protection locked="0"/>
    </xf>
    <xf numFmtId="0" fontId="10" fillId="32" borderId="58" xfId="0" applyFont="1" applyFill="1" applyBorder="1" applyAlignment="1" applyProtection="1">
      <alignment horizontal="center" vertical="center"/>
      <protection locked="0"/>
    </xf>
    <xf numFmtId="185" fontId="10" fillId="32" borderId="126" xfId="0" applyNumberFormat="1" applyFont="1" applyFill="1" applyBorder="1" applyAlignment="1" applyProtection="1">
      <alignment horizontal="right" vertical="center" indent="2"/>
      <protection/>
    </xf>
    <xf numFmtId="185" fontId="10" fillId="32" borderId="127" xfId="0" applyNumberFormat="1" applyFont="1" applyFill="1" applyBorder="1" applyAlignment="1" applyProtection="1">
      <alignment horizontal="right" vertical="center" indent="2"/>
      <protection/>
    </xf>
    <xf numFmtId="181" fontId="10" fillId="32" borderId="90" xfId="0" applyNumberFormat="1" applyFont="1" applyFill="1" applyBorder="1" applyAlignment="1" applyProtection="1">
      <alignment horizontal="right" vertical="center"/>
      <protection/>
    </xf>
    <xf numFmtId="181" fontId="10" fillId="32" borderId="68" xfId="0" applyNumberFormat="1" applyFont="1" applyFill="1" applyBorder="1" applyAlignment="1" applyProtection="1">
      <alignment horizontal="right" vertical="center"/>
      <protection/>
    </xf>
    <xf numFmtId="0" fontId="11" fillId="32" borderId="0" xfId="0" applyFont="1" applyFill="1" applyBorder="1" applyAlignment="1" applyProtection="1">
      <alignment horizontal="center" vertical="center"/>
      <protection/>
    </xf>
    <xf numFmtId="185" fontId="10" fillId="32" borderId="85" xfId="0" applyNumberFormat="1" applyFont="1" applyFill="1" applyBorder="1" applyAlignment="1" applyProtection="1">
      <alignment horizontal="right" vertical="center" indent="2"/>
      <protection/>
    </xf>
    <xf numFmtId="185" fontId="10" fillId="32" borderId="122" xfId="0" applyNumberFormat="1" applyFont="1" applyFill="1" applyBorder="1" applyAlignment="1" applyProtection="1">
      <alignment horizontal="right" vertical="center" indent="2"/>
      <protection/>
    </xf>
    <xf numFmtId="185" fontId="10" fillId="32" borderId="88" xfId="0" applyNumberFormat="1" applyFont="1" applyFill="1" applyBorder="1" applyAlignment="1" applyProtection="1">
      <alignment horizontal="right" vertical="center" indent="2"/>
      <protection/>
    </xf>
    <xf numFmtId="185" fontId="10" fillId="32" borderId="72" xfId="0" applyNumberFormat="1" applyFont="1" applyFill="1" applyBorder="1" applyAlignment="1" applyProtection="1">
      <alignment horizontal="right" vertical="center" indent="2"/>
      <protection/>
    </xf>
    <xf numFmtId="0" fontId="10" fillId="32" borderId="134" xfId="0" applyFont="1" applyFill="1" applyBorder="1" applyAlignment="1" applyProtection="1">
      <alignment horizontal="center" vertical="center"/>
      <protection locked="0"/>
    </xf>
    <xf numFmtId="0" fontId="10" fillId="32" borderId="77" xfId="0" applyFont="1" applyFill="1" applyBorder="1" applyAlignment="1" applyProtection="1">
      <alignment horizontal="center" vertical="center"/>
      <protection locked="0"/>
    </xf>
    <xf numFmtId="0" fontId="9" fillId="32" borderId="132" xfId="0" applyFont="1" applyFill="1" applyBorder="1" applyAlignment="1" applyProtection="1">
      <alignment horizontal="center" vertical="center"/>
      <protection/>
    </xf>
    <xf numFmtId="0" fontId="9" fillId="32" borderId="48" xfId="0" applyFont="1" applyFill="1" applyBorder="1" applyAlignment="1" applyProtection="1">
      <alignment horizontal="center" vertical="center"/>
      <protection/>
    </xf>
    <xf numFmtId="0" fontId="9" fillId="32" borderId="133" xfId="0" applyFont="1" applyFill="1" applyBorder="1" applyAlignment="1" applyProtection="1">
      <alignment horizontal="center" vertical="center"/>
      <protection/>
    </xf>
    <xf numFmtId="0" fontId="9" fillId="32" borderId="135" xfId="0" applyFont="1" applyFill="1" applyBorder="1" applyAlignment="1" applyProtection="1">
      <alignment horizontal="center" vertical="center"/>
      <protection/>
    </xf>
    <xf numFmtId="0" fontId="9" fillId="32" borderId="136" xfId="0" applyFont="1" applyFill="1" applyBorder="1" applyAlignment="1" applyProtection="1">
      <alignment horizontal="center" vertical="center"/>
      <protection/>
    </xf>
    <xf numFmtId="0" fontId="9" fillId="32" borderId="137" xfId="0" applyFont="1" applyFill="1" applyBorder="1" applyAlignment="1" applyProtection="1">
      <alignment horizontal="center" vertical="center"/>
      <protection locked="0"/>
    </xf>
    <xf numFmtId="0" fontId="9" fillId="32" borderId="138" xfId="0" applyFont="1" applyFill="1" applyBorder="1" applyAlignment="1" applyProtection="1">
      <alignment horizontal="center" vertical="center"/>
      <protection locked="0"/>
    </xf>
    <xf numFmtId="0" fontId="47" fillId="32" borderId="0" xfId="0" applyFont="1" applyFill="1" applyAlignment="1">
      <alignment horizontal="center" vertical="center"/>
    </xf>
    <xf numFmtId="0" fontId="14" fillId="0" borderId="0" xfId="0" applyFont="1" applyAlignment="1">
      <alignment vertical="center"/>
    </xf>
    <xf numFmtId="0" fontId="48" fillId="32" borderId="0" xfId="0" applyFont="1" applyFill="1" applyAlignment="1">
      <alignment vertical="center"/>
    </xf>
    <xf numFmtId="0" fontId="48" fillId="32" borderId="0" xfId="0" applyFont="1" applyFill="1" applyAlignment="1">
      <alignment horizontal="left" vertical="center"/>
    </xf>
    <xf numFmtId="0" fontId="6" fillId="32" borderId="0" xfId="0" applyFont="1" applyFill="1" applyAlignment="1">
      <alignment vertical="center"/>
    </xf>
    <xf numFmtId="0" fontId="49" fillId="32" borderId="0" xfId="0" applyFont="1" applyFill="1" applyAlignment="1">
      <alignment vertical="center"/>
    </xf>
    <xf numFmtId="0" fontId="48" fillId="32" borderId="0" xfId="0" applyFont="1" applyFill="1" applyAlignment="1">
      <alignment vertical="top"/>
    </xf>
    <xf numFmtId="0" fontId="49" fillId="32" borderId="0" xfId="0" applyFont="1" applyFill="1" applyAlignment="1">
      <alignment horizontal="left" vertical="center" wrapText="1"/>
    </xf>
    <xf numFmtId="0" fontId="96" fillId="32" borderId="0" xfId="0" applyFont="1" applyFill="1" applyAlignment="1">
      <alignment horizontal="left" vertical="center"/>
    </xf>
    <xf numFmtId="0" fontId="49" fillId="32" borderId="0" xfId="0" applyFont="1" applyFill="1" applyAlignment="1">
      <alignment horizontal="left" vertical="center" wrapText="1"/>
    </xf>
    <xf numFmtId="0" fontId="48" fillId="32" borderId="0" xfId="0" applyFont="1" applyFill="1" applyAlignment="1">
      <alignment/>
    </xf>
    <xf numFmtId="0" fontId="48" fillId="32" borderId="0" xfId="0" applyFont="1" applyFill="1" applyAlignment="1">
      <alignment vertical="center"/>
    </xf>
    <xf numFmtId="0" fontId="48" fillId="32" borderId="0" xfId="0" applyFont="1" applyFill="1" applyAlignment="1">
      <alignment horizontal="left" vertical="top" wrapText="1"/>
    </xf>
    <xf numFmtId="0" fontId="48" fillId="32" borderId="0" xfId="0" applyFont="1" applyFill="1" applyAlignment="1">
      <alignment horizontal="right" vertical="center"/>
    </xf>
    <xf numFmtId="0" fontId="57" fillId="32" borderId="0" xfId="0" applyFont="1" applyFill="1" applyAlignment="1">
      <alignment vertical="center"/>
    </xf>
    <xf numFmtId="0" fontId="59" fillId="32" borderId="140" xfId="0" applyFont="1" applyFill="1" applyBorder="1" applyAlignment="1">
      <alignment vertical="center"/>
    </xf>
    <xf numFmtId="0" fontId="59" fillId="32" borderId="141" xfId="0" applyFont="1" applyFill="1" applyBorder="1" applyAlignment="1">
      <alignment vertical="center"/>
    </xf>
    <xf numFmtId="0" fontId="59" fillId="32" borderId="142" xfId="0" applyFont="1" applyFill="1" applyBorder="1" applyAlignment="1">
      <alignment vertical="center"/>
    </xf>
    <xf numFmtId="0" fontId="59" fillId="32" borderId="143" xfId="0" applyFont="1" applyFill="1" applyBorder="1" applyAlignment="1">
      <alignment vertical="center"/>
    </xf>
    <xf numFmtId="0" fontId="59" fillId="32" borderId="144" xfId="0" applyFont="1" applyFill="1" applyBorder="1" applyAlignment="1">
      <alignment vertical="center"/>
    </xf>
    <xf numFmtId="0" fontId="59" fillId="32" borderId="145" xfId="0" applyFont="1" applyFill="1" applyBorder="1" applyAlignment="1">
      <alignment vertical="center"/>
    </xf>
    <xf numFmtId="0" fontId="56" fillId="32" borderId="0" xfId="0" applyFont="1" applyFill="1" applyAlignment="1">
      <alignment vertical="center"/>
    </xf>
    <xf numFmtId="0" fontId="48" fillId="32" borderId="0" xfId="0" applyFont="1" applyFill="1" applyAlignment="1">
      <alignment horizontal="left" vertical="center" wrapText="1"/>
    </xf>
    <xf numFmtId="0" fontId="48" fillId="32" borderId="0" xfId="0" applyFont="1" applyFill="1" applyAlignment="1" quotePrefix="1">
      <alignment vertical="center"/>
    </xf>
    <xf numFmtId="49" fontId="0" fillId="32" borderId="0" xfId="0" applyNumberFormat="1" applyFill="1" applyBorder="1" applyAlignment="1">
      <alignment vertical="center"/>
    </xf>
    <xf numFmtId="0" fontId="0" fillId="32" borderId="0" xfId="0" applyFill="1" applyBorder="1" applyAlignment="1">
      <alignment vertical="center"/>
    </xf>
    <xf numFmtId="0" fontId="63" fillId="32" borderId="101" xfId="0" applyFont="1" applyFill="1" applyBorder="1" applyAlignment="1">
      <alignment horizontal="center" vertical="center"/>
    </xf>
    <xf numFmtId="0" fontId="63" fillId="32" borderId="102" xfId="0" applyFont="1" applyFill="1" applyBorder="1" applyAlignment="1">
      <alignment horizontal="center" vertical="center"/>
    </xf>
    <xf numFmtId="0" fontId="63" fillId="32" borderId="48" xfId="0" applyFont="1" applyFill="1" applyBorder="1" applyAlignment="1">
      <alignment horizontal="center" vertical="center"/>
    </xf>
    <xf numFmtId="0" fontId="63" fillId="32" borderId="0" xfId="0" applyFont="1" applyFill="1" applyBorder="1" applyAlignment="1">
      <alignment horizontal="center" vertical="center"/>
    </xf>
    <xf numFmtId="0" fontId="63" fillId="32" borderId="30" xfId="0" applyFont="1" applyFill="1" applyBorder="1" applyAlignment="1">
      <alignment vertical="center"/>
    </xf>
    <xf numFmtId="0" fontId="63" fillId="32" borderId="99" xfId="0" applyFont="1" applyFill="1" applyBorder="1" applyAlignment="1">
      <alignment horizontal="center" vertical="center"/>
    </xf>
    <xf numFmtId="0" fontId="63" fillId="32" borderId="102" xfId="0" applyFont="1" applyFill="1" applyBorder="1" applyAlignment="1">
      <alignment horizontal="left" vertical="center"/>
    </xf>
    <xf numFmtId="0" fontId="63" fillId="32" borderId="0" xfId="0" applyFont="1" applyFill="1" applyBorder="1" applyAlignment="1">
      <alignment horizontal="left" vertical="center"/>
    </xf>
    <xf numFmtId="0" fontId="63" fillId="32" borderId="29" xfId="0" applyFont="1" applyFill="1" applyBorder="1" applyAlignment="1">
      <alignment horizontal="left" vertical="center"/>
    </xf>
    <xf numFmtId="0" fontId="63" fillId="32" borderId="28" xfId="0" applyFont="1" applyFill="1" applyBorder="1" applyAlignment="1">
      <alignment horizontal="left" vertical="center"/>
    </xf>
    <xf numFmtId="0" fontId="63" fillId="32" borderId="108"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11</xdr:row>
      <xdr:rowOff>85725</xdr:rowOff>
    </xdr:from>
    <xdr:to>
      <xdr:col>16</xdr:col>
      <xdr:colOff>504825</xdr:colOff>
      <xdr:row>12</xdr:row>
      <xdr:rowOff>104775</xdr:rowOff>
    </xdr:to>
    <xdr:sp>
      <xdr:nvSpPr>
        <xdr:cNvPr id="1" name="下矢印 1"/>
        <xdr:cNvSpPr>
          <a:spLocks/>
        </xdr:cNvSpPr>
      </xdr:nvSpPr>
      <xdr:spPr>
        <a:xfrm>
          <a:off x="7096125" y="2371725"/>
          <a:ext cx="0" cy="2095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xdr:row>
      <xdr:rowOff>133350</xdr:rowOff>
    </xdr:from>
    <xdr:to>
      <xdr:col>15</xdr:col>
      <xdr:colOff>552450</xdr:colOff>
      <xdr:row>5</xdr:row>
      <xdr:rowOff>57150</xdr:rowOff>
    </xdr:to>
    <xdr:sp>
      <xdr:nvSpPr>
        <xdr:cNvPr id="2" name="右矢印 2"/>
        <xdr:cNvSpPr>
          <a:spLocks/>
        </xdr:cNvSpPr>
      </xdr:nvSpPr>
      <xdr:spPr>
        <a:xfrm>
          <a:off x="7096125" y="895350"/>
          <a:ext cx="0" cy="304800"/>
        </a:xfrm>
        <a:prstGeom prst="rightArrow">
          <a:avLst>
            <a:gd name="adj" fmla="val 156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400050</xdr:colOff>
      <xdr:row>13</xdr:row>
      <xdr:rowOff>9525</xdr:rowOff>
    </xdr:from>
    <xdr:to>
      <xdr:col>20</xdr:col>
      <xdr:colOff>685800</xdr:colOff>
      <xdr:row>14</xdr:row>
      <xdr:rowOff>28575</xdr:rowOff>
    </xdr:to>
    <xdr:sp>
      <xdr:nvSpPr>
        <xdr:cNvPr id="3" name="下矢印 1"/>
        <xdr:cNvSpPr>
          <a:spLocks/>
        </xdr:cNvSpPr>
      </xdr:nvSpPr>
      <xdr:spPr>
        <a:xfrm>
          <a:off x="9039225" y="2676525"/>
          <a:ext cx="285750" cy="2095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13</xdr:row>
      <xdr:rowOff>19050</xdr:rowOff>
    </xdr:from>
    <xdr:to>
      <xdr:col>22</xdr:col>
      <xdr:colOff>542925</xdr:colOff>
      <xdr:row>14</xdr:row>
      <xdr:rowOff>28575</xdr:rowOff>
    </xdr:to>
    <xdr:sp>
      <xdr:nvSpPr>
        <xdr:cNvPr id="4" name="下矢印 6"/>
        <xdr:cNvSpPr>
          <a:spLocks/>
        </xdr:cNvSpPr>
      </xdr:nvSpPr>
      <xdr:spPr>
        <a:xfrm>
          <a:off x="10658475" y="2686050"/>
          <a:ext cx="295275"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3</xdr:row>
      <xdr:rowOff>133350</xdr:rowOff>
    </xdr:from>
    <xdr:to>
      <xdr:col>19</xdr:col>
      <xdr:colOff>552450</xdr:colOff>
      <xdr:row>5</xdr:row>
      <xdr:rowOff>57150</xdr:rowOff>
    </xdr:to>
    <xdr:sp>
      <xdr:nvSpPr>
        <xdr:cNvPr id="5" name="右矢印 2"/>
        <xdr:cNvSpPr>
          <a:spLocks/>
        </xdr:cNvSpPr>
      </xdr:nvSpPr>
      <xdr:spPr>
        <a:xfrm>
          <a:off x="8058150" y="895350"/>
          <a:ext cx="447675" cy="304800"/>
        </a:xfrm>
        <a:prstGeom prst="rightArrow">
          <a:avLst>
            <a:gd name="adj" fmla="val 1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8</xdr:row>
      <xdr:rowOff>171450</xdr:rowOff>
    </xdr:from>
    <xdr:to>
      <xdr:col>7</xdr:col>
      <xdr:colOff>295275</xdr:colOff>
      <xdr:row>11</xdr:row>
      <xdr:rowOff>133350</xdr:rowOff>
    </xdr:to>
    <xdr:sp>
      <xdr:nvSpPr>
        <xdr:cNvPr id="6" name="吹き出し: 角を丸めた四角形 3"/>
        <xdr:cNvSpPr>
          <a:spLocks/>
        </xdr:cNvSpPr>
      </xdr:nvSpPr>
      <xdr:spPr>
        <a:xfrm>
          <a:off x="2714625" y="1885950"/>
          <a:ext cx="1447800" cy="533400"/>
        </a:xfrm>
        <a:prstGeom prst="wedgeRoundRectCallout">
          <a:avLst>
            <a:gd name="adj1" fmla="val -47875"/>
            <a:gd name="adj2" fmla="val 109050"/>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氏名は登録シートに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リンクしている</a:t>
          </a:r>
        </a:p>
      </xdr:txBody>
    </xdr:sp>
    <xdr:clientData/>
  </xdr:twoCellAnchor>
  <xdr:twoCellAnchor>
    <xdr:from>
      <xdr:col>1</xdr:col>
      <xdr:colOff>76200</xdr:colOff>
      <xdr:row>7</xdr:row>
      <xdr:rowOff>123825</xdr:rowOff>
    </xdr:from>
    <xdr:to>
      <xdr:col>3</xdr:col>
      <xdr:colOff>57150</xdr:colOff>
      <xdr:row>10</xdr:row>
      <xdr:rowOff>133350</xdr:rowOff>
    </xdr:to>
    <xdr:sp>
      <xdr:nvSpPr>
        <xdr:cNvPr id="7" name="吹き出し: 角を丸めた四角形 8"/>
        <xdr:cNvSpPr>
          <a:spLocks/>
        </xdr:cNvSpPr>
      </xdr:nvSpPr>
      <xdr:spPr>
        <a:xfrm>
          <a:off x="514350" y="1647825"/>
          <a:ext cx="1466850" cy="581025"/>
        </a:xfrm>
        <a:prstGeom prst="wedgeRoundRectCallout">
          <a:avLst>
            <a:gd name="adj1" fmla="val -43472"/>
            <a:gd name="adj2" fmla="val 109050"/>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ナンバー、種目名は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リストより選択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misan_deca@yahoo.co.jp"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24"/>
  <sheetViews>
    <sheetView tabSelected="1" zoomScalePageLayoutView="0" workbookViewId="0" topLeftCell="A1">
      <selection activeCell="A1" sqref="A1"/>
    </sheetView>
  </sheetViews>
  <sheetFormatPr defaultColWidth="9.00390625" defaultRowHeight="13.5"/>
  <cols>
    <col min="1" max="1" width="4.125" style="114" customWidth="1"/>
    <col min="2" max="2" width="6.25390625" style="114" customWidth="1"/>
    <col min="3" max="10" width="9.00390625" style="114" customWidth="1"/>
    <col min="11" max="11" width="5.375" style="114" customWidth="1"/>
    <col min="12" max="13" width="9.00390625" style="114" customWidth="1"/>
    <col min="14" max="14" width="11.75390625" style="114" customWidth="1"/>
    <col min="15" max="17" width="10.125" style="114" customWidth="1"/>
    <col min="18" max="16384" width="9.00390625" style="114" customWidth="1"/>
  </cols>
  <sheetData>
    <row r="1" spans="1:17" ht="19.5" thickTop="1">
      <c r="A1" s="288"/>
      <c r="B1" s="289" t="s">
        <v>334</v>
      </c>
      <c r="C1" s="290"/>
      <c r="D1" s="290"/>
      <c r="E1" s="290"/>
      <c r="F1" s="290"/>
      <c r="G1" s="290"/>
      <c r="H1" s="290"/>
      <c r="I1" s="290"/>
      <c r="J1" s="291"/>
      <c r="K1" s="292"/>
      <c r="L1" s="292"/>
      <c r="M1" s="292"/>
      <c r="N1" s="292"/>
      <c r="O1" s="292"/>
      <c r="P1" s="292"/>
      <c r="Q1" s="292"/>
    </row>
    <row r="2" spans="1:17" ht="7.5" customHeight="1">
      <c r="A2" s="293"/>
      <c r="B2" s="292"/>
      <c r="C2" s="292"/>
      <c r="D2" s="292"/>
      <c r="E2" s="292"/>
      <c r="F2" s="292"/>
      <c r="G2" s="292"/>
      <c r="H2" s="292"/>
      <c r="I2" s="292"/>
      <c r="J2" s="294"/>
      <c r="K2" s="292"/>
      <c r="L2" s="292"/>
      <c r="M2" s="292"/>
      <c r="N2" s="292"/>
      <c r="O2" s="292"/>
      <c r="P2" s="292"/>
      <c r="Q2" s="292"/>
    </row>
    <row r="3" spans="1:17" ht="15" customHeight="1">
      <c r="A3" s="311">
        <v>1</v>
      </c>
      <c r="B3" s="292" t="s">
        <v>335</v>
      </c>
      <c r="C3" s="292"/>
      <c r="D3" s="292"/>
      <c r="E3" s="292"/>
      <c r="F3" s="292"/>
      <c r="G3" s="292"/>
      <c r="H3" s="292"/>
      <c r="I3" s="292"/>
      <c r="J3" s="294"/>
      <c r="K3" s="292"/>
      <c r="L3" s="302" t="s">
        <v>347</v>
      </c>
      <c r="M3" s="302"/>
      <c r="N3" s="302"/>
      <c r="O3" s="302"/>
      <c r="P3" s="302"/>
      <c r="Q3" s="292"/>
    </row>
    <row r="4" spans="1:17" ht="15" customHeight="1">
      <c r="A4" s="295"/>
      <c r="B4" s="292" t="s">
        <v>345</v>
      </c>
      <c r="C4" s="292"/>
      <c r="D4" s="292"/>
      <c r="E4" s="292"/>
      <c r="F4" s="292"/>
      <c r="G4" s="292"/>
      <c r="H4" s="292"/>
      <c r="I4" s="292"/>
      <c r="J4" s="294"/>
      <c r="K4" s="292"/>
      <c r="L4" s="117" t="s">
        <v>400</v>
      </c>
      <c r="M4" s="117"/>
      <c r="N4" s="117"/>
      <c r="O4" s="302"/>
      <c r="P4" s="302"/>
      <c r="Q4" s="292"/>
    </row>
    <row r="5" spans="1:17" ht="15" customHeight="1">
      <c r="A5" s="295"/>
      <c r="B5" s="292" t="s">
        <v>346</v>
      </c>
      <c r="C5" s="292"/>
      <c r="D5" s="292"/>
      <c r="E5" s="292"/>
      <c r="F5" s="292"/>
      <c r="G5" s="292"/>
      <c r="H5" s="292"/>
      <c r="I5" s="292"/>
      <c r="J5" s="294"/>
      <c r="K5" s="292"/>
      <c r="L5" s="429" t="s">
        <v>223</v>
      </c>
      <c r="M5" s="430"/>
      <c r="N5" s="430" t="s">
        <v>224</v>
      </c>
      <c r="O5" s="435" t="s">
        <v>225</v>
      </c>
      <c r="P5" s="437"/>
      <c r="Q5" s="292"/>
    </row>
    <row r="6" spans="1:17" ht="7.5" customHeight="1">
      <c r="A6" s="295"/>
      <c r="B6" s="292"/>
      <c r="C6" s="292"/>
      <c r="D6" s="292"/>
      <c r="E6" s="292"/>
      <c r="F6" s="292"/>
      <c r="G6" s="292"/>
      <c r="H6" s="292"/>
      <c r="I6" s="292"/>
      <c r="J6" s="294"/>
      <c r="K6" s="292"/>
      <c r="L6" s="431"/>
      <c r="M6" s="432"/>
      <c r="N6" s="432"/>
      <c r="O6" s="436"/>
      <c r="P6" s="438"/>
      <c r="Q6" s="292"/>
    </row>
    <row r="7" spans="1:17" ht="15" customHeight="1">
      <c r="A7" s="311">
        <v>2</v>
      </c>
      <c r="B7" s="292" t="s">
        <v>344</v>
      </c>
      <c r="C7" s="292"/>
      <c r="D7" s="292"/>
      <c r="E7" s="292"/>
      <c r="F7" s="292"/>
      <c r="G7" s="292"/>
      <c r="H7" s="292"/>
      <c r="I7" s="292"/>
      <c r="J7" s="294"/>
      <c r="K7" s="292"/>
      <c r="L7" s="434" t="s">
        <v>404</v>
      </c>
      <c r="M7" s="433" t="s">
        <v>405</v>
      </c>
      <c r="N7" s="433"/>
      <c r="O7" s="433"/>
      <c r="P7" s="439"/>
      <c r="Q7" s="292"/>
    </row>
    <row r="8" spans="1:17" ht="15" customHeight="1">
      <c r="A8" s="295"/>
      <c r="B8" s="296" t="s">
        <v>402</v>
      </c>
      <c r="C8" s="292"/>
      <c r="D8" s="292"/>
      <c r="E8" s="292"/>
      <c r="F8" s="292"/>
      <c r="G8" s="292"/>
      <c r="H8" s="292"/>
      <c r="I8" s="292"/>
      <c r="J8" s="294"/>
      <c r="K8" s="292"/>
      <c r="L8" s="292"/>
      <c r="M8" s="292"/>
      <c r="N8" s="292"/>
      <c r="O8" s="292"/>
      <c r="P8" s="292"/>
      <c r="Q8" s="292"/>
    </row>
    <row r="9" spans="1:17" ht="7.5" customHeight="1">
      <c r="A9" s="295"/>
      <c r="B9" s="296"/>
      <c r="C9" s="292"/>
      <c r="D9" s="292"/>
      <c r="E9" s="292"/>
      <c r="F9" s="292"/>
      <c r="G9" s="292"/>
      <c r="H9" s="292"/>
      <c r="I9" s="292"/>
      <c r="J9" s="294"/>
      <c r="K9" s="292"/>
      <c r="L9" s="292"/>
      <c r="M9" s="292"/>
      <c r="N9" s="292"/>
      <c r="O9" s="292"/>
      <c r="P9" s="292"/>
      <c r="Q9" s="292"/>
    </row>
    <row r="10" spans="1:17" ht="15" customHeight="1">
      <c r="A10" s="311">
        <v>3</v>
      </c>
      <c r="B10" s="292" t="s">
        <v>349</v>
      </c>
      <c r="C10" s="292"/>
      <c r="D10" s="292"/>
      <c r="E10" s="292"/>
      <c r="F10" s="292"/>
      <c r="G10" s="292"/>
      <c r="H10" s="292"/>
      <c r="I10" s="292"/>
      <c r="J10" s="294"/>
      <c r="K10" s="292"/>
      <c r="L10" s="292"/>
      <c r="M10" s="292"/>
      <c r="N10" s="292"/>
      <c r="O10" s="292"/>
      <c r="P10" s="292"/>
      <c r="Q10" s="292"/>
    </row>
    <row r="11" spans="1:17" ht="15" customHeight="1">
      <c r="A11" s="293"/>
      <c r="B11" s="306" t="s">
        <v>336</v>
      </c>
      <c r="C11" s="292" t="s">
        <v>353</v>
      </c>
      <c r="D11" s="292"/>
      <c r="E11" s="292"/>
      <c r="F11" s="292"/>
      <c r="G11" s="292" t="s">
        <v>348</v>
      </c>
      <c r="H11" s="292"/>
      <c r="I11" s="292"/>
      <c r="J11" s="294"/>
      <c r="K11" s="292"/>
      <c r="L11" s="292"/>
      <c r="M11" s="292"/>
      <c r="N11" s="292"/>
      <c r="O11" s="292"/>
      <c r="P11" s="292"/>
      <c r="Q11" s="292"/>
    </row>
    <row r="12" spans="1:17" ht="15" customHeight="1">
      <c r="A12" s="293"/>
      <c r="B12" s="307" t="s">
        <v>337</v>
      </c>
      <c r="C12" s="292" t="s">
        <v>354</v>
      </c>
      <c r="D12" s="292"/>
      <c r="E12" s="292"/>
      <c r="F12" s="292"/>
      <c r="G12" s="292"/>
      <c r="H12" s="292"/>
      <c r="I12" s="292"/>
      <c r="J12" s="294"/>
      <c r="K12" s="292"/>
      <c r="L12" s="292"/>
      <c r="M12" s="292"/>
      <c r="N12" s="292"/>
      <c r="O12" s="292"/>
      <c r="P12" s="292"/>
      <c r="Q12" s="292"/>
    </row>
    <row r="13" spans="1:17" ht="15" customHeight="1">
      <c r="A13" s="293"/>
      <c r="B13" s="307" t="s">
        <v>338</v>
      </c>
      <c r="C13" s="292" t="s">
        <v>339</v>
      </c>
      <c r="D13" s="292"/>
      <c r="E13" s="292"/>
      <c r="F13" s="292"/>
      <c r="G13" s="292"/>
      <c r="H13" s="292"/>
      <c r="I13" s="292"/>
      <c r="J13" s="294"/>
      <c r="K13" s="292"/>
      <c r="L13" s="292"/>
      <c r="M13" s="292"/>
      <c r="N13" s="292"/>
      <c r="O13" s="292"/>
      <c r="P13" s="292"/>
      <c r="Q13" s="292"/>
    </row>
    <row r="14" spans="1:17" ht="7.5" customHeight="1">
      <c r="A14" s="293"/>
      <c r="B14" s="292"/>
      <c r="C14" s="292"/>
      <c r="D14" s="292"/>
      <c r="E14" s="292"/>
      <c r="F14" s="292"/>
      <c r="G14" s="292"/>
      <c r="H14" s="292"/>
      <c r="I14" s="292"/>
      <c r="J14" s="294"/>
      <c r="K14" s="292"/>
      <c r="L14" s="292"/>
      <c r="M14" s="292"/>
      <c r="N14" s="292"/>
      <c r="O14" s="292"/>
      <c r="P14" s="292"/>
      <c r="Q14" s="292"/>
    </row>
    <row r="15" spans="1:17" ht="15" customHeight="1">
      <c r="A15" s="311">
        <v>4</v>
      </c>
      <c r="B15" s="298" t="s">
        <v>403</v>
      </c>
      <c r="C15" s="292"/>
      <c r="D15" s="298"/>
      <c r="E15" s="297"/>
      <c r="F15" s="292"/>
      <c r="G15" s="292"/>
      <c r="H15" s="292"/>
      <c r="I15" s="292"/>
      <c r="J15" s="294"/>
      <c r="K15" s="292"/>
      <c r="L15" s="292"/>
      <c r="M15" s="292"/>
      <c r="N15" s="299"/>
      <c r="O15" s="292"/>
      <c r="P15" s="292"/>
      <c r="Q15" s="292"/>
    </row>
    <row r="16" spans="1:17" ht="7.5" customHeight="1">
      <c r="A16" s="295"/>
      <c r="B16" s="297"/>
      <c r="C16" s="292"/>
      <c r="D16" s="292"/>
      <c r="E16" s="292"/>
      <c r="F16" s="292"/>
      <c r="G16" s="292"/>
      <c r="H16" s="292"/>
      <c r="I16" s="292"/>
      <c r="J16" s="294"/>
      <c r="K16" s="292"/>
      <c r="L16" s="292"/>
      <c r="M16" s="292"/>
      <c r="N16" s="299"/>
      <c r="O16" s="292"/>
      <c r="P16" s="292"/>
      <c r="Q16" s="292"/>
    </row>
    <row r="17" spans="1:17" ht="15" customHeight="1">
      <c r="A17" s="311">
        <v>5</v>
      </c>
      <c r="B17" s="297" t="s">
        <v>340</v>
      </c>
      <c r="C17" s="292"/>
      <c r="D17" s="292"/>
      <c r="E17" s="292"/>
      <c r="F17" s="300"/>
      <c r="G17" s="292"/>
      <c r="H17" s="292"/>
      <c r="I17" s="292"/>
      <c r="J17" s="294"/>
      <c r="K17" s="292"/>
      <c r="L17" s="292"/>
      <c r="M17" s="292"/>
      <c r="N17" s="299"/>
      <c r="O17" s="292"/>
      <c r="P17" s="292"/>
      <c r="Q17" s="292"/>
    </row>
    <row r="18" spans="1:17" ht="15" customHeight="1">
      <c r="A18" s="293"/>
      <c r="B18" s="300" t="s">
        <v>341</v>
      </c>
      <c r="C18" s="297"/>
      <c r="D18" s="292"/>
      <c r="E18" s="292"/>
      <c r="F18" s="301"/>
      <c r="G18" s="301" t="s">
        <v>399</v>
      </c>
      <c r="H18" s="292"/>
      <c r="I18" s="292"/>
      <c r="J18" s="294"/>
      <c r="K18" s="292"/>
      <c r="L18" s="292"/>
      <c r="M18" s="292"/>
      <c r="N18" s="299"/>
      <c r="O18" s="292"/>
      <c r="P18" s="292"/>
      <c r="Q18" s="292"/>
    </row>
    <row r="19" spans="1:17" ht="15" customHeight="1">
      <c r="A19" s="293"/>
      <c r="B19" s="292"/>
      <c r="C19" s="292"/>
      <c r="D19" s="292"/>
      <c r="E19" s="292"/>
      <c r="F19" s="292"/>
      <c r="G19" s="292"/>
      <c r="H19" s="292"/>
      <c r="I19" s="292"/>
      <c r="J19" s="294"/>
      <c r="K19" s="292"/>
      <c r="L19" s="292"/>
      <c r="M19" s="292"/>
      <c r="N19" s="299"/>
      <c r="O19" s="292"/>
      <c r="P19" s="292"/>
      <c r="Q19" s="292"/>
    </row>
    <row r="20" spans="1:17" ht="15" customHeight="1">
      <c r="A20" s="311">
        <v>6</v>
      </c>
      <c r="B20" s="298" t="s">
        <v>342</v>
      </c>
      <c r="C20" s="297"/>
      <c r="D20" s="292"/>
      <c r="E20" s="292"/>
      <c r="F20" s="292"/>
      <c r="G20" s="292"/>
      <c r="H20" s="292"/>
      <c r="I20" s="292"/>
      <c r="J20" s="294"/>
      <c r="K20" s="292"/>
      <c r="L20" s="292"/>
      <c r="M20" s="292"/>
      <c r="N20" s="299"/>
      <c r="O20" s="292"/>
      <c r="P20" s="292"/>
      <c r="Q20" s="292"/>
    </row>
    <row r="21" spans="1:17" ht="7.5" customHeight="1">
      <c r="A21" s="293"/>
      <c r="B21" s="297"/>
      <c r="C21" s="292"/>
      <c r="D21" s="292"/>
      <c r="E21" s="292"/>
      <c r="F21" s="292"/>
      <c r="G21" s="292"/>
      <c r="H21" s="292"/>
      <c r="I21" s="292"/>
      <c r="J21" s="294"/>
      <c r="K21" s="292"/>
      <c r="L21" s="292"/>
      <c r="M21" s="292"/>
      <c r="N21" s="299"/>
      <c r="O21" s="292"/>
      <c r="P21" s="292"/>
      <c r="Q21" s="292"/>
    </row>
    <row r="22" spans="1:17" ht="15" customHeight="1">
      <c r="A22" s="311">
        <v>7</v>
      </c>
      <c r="B22" s="427" t="s">
        <v>343</v>
      </c>
      <c r="C22" s="428"/>
      <c r="D22" s="428"/>
      <c r="E22" s="428"/>
      <c r="F22" s="292"/>
      <c r="G22" s="292"/>
      <c r="H22" s="292"/>
      <c r="I22" s="292"/>
      <c r="J22" s="294"/>
      <c r="K22" s="292"/>
      <c r="L22" s="292"/>
      <c r="M22" s="292"/>
      <c r="N22" s="299"/>
      <c r="O22" s="292"/>
      <c r="P22" s="292"/>
      <c r="Q22" s="292"/>
    </row>
    <row r="23" spans="1:17" ht="7.5" customHeight="1" thickBot="1">
      <c r="A23" s="312"/>
      <c r="B23" s="303"/>
      <c r="C23" s="304"/>
      <c r="D23" s="304"/>
      <c r="E23" s="304"/>
      <c r="F23" s="304"/>
      <c r="G23" s="304"/>
      <c r="H23" s="304"/>
      <c r="I23" s="304"/>
      <c r="J23" s="305"/>
      <c r="K23" s="292"/>
      <c r="L23" s="292"/>
      <c r="M23" s="292"/>
      <c r="N23" s="292"/>
      <c r="O23" s="292"/>
      <c r="P23" s="292"/>
      <c r="Q23" s="292"/>
    </row>
    <row r="24" spans="1:17" ht="14.25" thickTop="1">
      <c r="A24" s="292"/>
      <c r="B24" s="292"/>
      <c r="C24" s="292"/>
      <c r="D24" s="292"/>
      <c r="E24" s="292"/>
      <c r="F24" s="292"/>
      <c r="G24" s="292"/>
      <c r="H24" s="292"/>
      <c r="I24" s="292"/>
      <c r="J24" s="292"/>
      <c r="K24" s="292"/>
      <c r="L24" s="292"/>
      <c r="M24" s="292"/>
      <c r="N24" s="292"/>
      <c r="O24" s="292"/>
      <c r="P24" s="292"/>
      <c r="Q24" s="292"/>
    </row>
  </sheetData>
  <sheetProtection sheet="1" objects="1" scenarios="1"/>
  <mergeCells count="3">
    <mergeCell ref="L5:M6"/>
    <mergeCell ref="N5:N6"/>
    <mergeCell ref="O5:P6"/>
  </mergeCells>
  <hyperlinks>
    <hyperlink ref="B18" r:id="rId1" display="sumisan_deca@yahoo.co.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I1"/>
    </sheetView>
  </sheetViews>
  <sheetFormatPr defaultColWidth="9.125" defaultRowHeight="13.5"/>
  <cols>
    <col min="1" max="1" width="12.625" style="116" customWidth="1"/>
    <col min="2" max="236" width="9.125" style="116" customWidth="1"/>
    <col min="237" max="237" width="12.625" style="116" customWidth="1"/>
    <col min="238" max="246" width="9.125" style="116" customWidth="1"/>
    <col min="247" max="247" width="2.375" style="116" customWidth="1"/>
    <col min="248" max="248" width="12.625" style="116" customWidth="1"/>
    <col min="249" max="16384" width="9.125" style="116" customWidth="1"/>
  </cols>
  <sheetData>
    <row r="1" spans="1:10" ht="17.25">
      <c r="A1" s="403" t="s">
        <v>357</v>
      </c>
      <c r="B1" s="403"/>
      <c r="C1" s="403"/>
      <c r="D1" s="403"/>
      <c r="E1" s="403"/>
      <c r="F1" s="403"/>
      <c r="G1" s="403"/>
      <c r="H1" s="403"/>
      <c r="I1" s="403"/>
      <c r="J1" s="115"/>
    </row>
    <row r="2" spans="1:10" s="404" customFormat="1" ht="4.5" customHeight="1">
      <c r="A2" s="117"/>
      <c r="B2" s="117"/>
      <c r="C2" s="117"/>
      <c r="D2" s="117"/>
      <c r="E2" s="117"/>
      <c r="F2" s="117"/>
      <c r="G2" s="117"/>
      <c r="H2" s="117"/>
      <c r="I2" s="117"/>
      <c r="J2" s="117"/>
    </row>
    <row r="3" spans="1:10" s="404" customFormat="1" ht="13.5" customHeight="1">
      <c r="A3" s="405" t="s">
        <v>213</v>
      </c>
      <c r="B3" s="405" t="s">
        <v>138</v>
      </c>
      <c r="C3" s="405"/>
      <c r="D3" s="405"/>
      <c r="E3" s="405"/>
      <c r="F3" s="405"/>
      <c r="G3" s="405"/>
      <c r="H3" s="405"/>
      <c r="I3" s="405"/>
      <c r="J3" s="405"/>
    </row>
    <row r="4" spans="1:10" s="404" customFormat="1" ht="7.5" customHeight="1">
      <c r="A4" s="405"/>
      <c r="B4" s="405"/>
      <c r="C4" s="405"/>
      <c r="D4" s="405"/>
      <c r="E4" s="405"/>
      <c r="F4" s="405"/>
      <c r="G4" s="405"/>
      <c r="H4" s="405"/>
      <c r="I4" s="405"/>
      <c r="J4" s="405"/>
    </row>
    <row r="5" spans="1:10" s="404" customFormat="1" ht="13.5" customHeight="1">
      <c r="A5" s="405" t="s">
        <v>214</v>
      </c>
      <c r="B5" s="405" t="s">
        <v>358</v>
      </c>
      <c r="C5" s="405"/>
      <c r="D5" s="405"/>
      <c r="E5" s="405"/>
      <c r="F5" s="405"/>
      <c r="G5" s="405"/>
      <c r="H5" s="405"/>
      <c r="I5" s="405"/>
      <c r="J5" s="405"/>
    </row>
    <row r="6" spans="1:10" s="404" customFormat="1" ht="7.5" customHeight="1">
      <c r="A6" s="405"/>
      <c r="B6" s="405"/>
      <c r="C6" s="405"/>
      <c r="D6" s="405"/>
      <c r="E6" s="405"/>
      <c r="F6" s="405"/>
      <c r="G6" s="405"/>
      <c r="H6" s="405"/>
      <c r="I6" s="405"/>
      <c r="J6" s="405"/>
    </row>
    <row r="7" spans="1:10" s="404" customFormat="1" ht="13.5" customHeight="1">
      <c r="A7" s="405" t="s">
        <v>215</v>
      </c>
      <c r="B7" s="405" t="s">
        <v>350</v>
      </c>
      <c r="C7" s="405"/>
      <c r="D7" s="405"/>
      <c r="E7" s="405"/>
      <c r="F7" s="405"/>
      <c r="G7" s="405"/>
      <c r="H7" s="405"/>
      <c r="I7" s="405"/>
      <c r="J7" s="405"/>
    </row>
    <row r="8" spans="1:10" s="404" customFormat="1" ht="7.5" customHeight="1">
      <c r="A8" s="405"/>
      <c r="B8" s="405"/>
      <c r="C8" s="405"/>
      <c r="D8" s="405"/>
      <c r="E8" s="405"/>
      <c r="F8" s="405"/>
      <c r="G8" s="405"/>
      <c r="H8" s="405"/>
      <c r="I8" s="405"/>
      <c r="J8" s="405"/>
    </row>
    <row r="9" spans="1:10" s="404" customFormat="1" ht="13.5" customHeight="1">
      <c r="A9" s="405" t="s">
        <v>216</v>
      </c>
      <c r="B9" s="405" t="s">
        <v>359</v>
      </c>
      <c r="C9" s="405"/>
      <c r="D9" s="405"/>
      <c r="E9" s="405"/>
      <c r="F9" s="405"/>
      <c r="G9" s="405"/>
      <c r="H9" s="405"/>
      <c r="I9" s="405"/>
      <c r="J9" s="405"/>
    </row>
    <row r="10" spans="1:10" s="404" customFormat="1" ht="13.5" customHeight="1">
      <c r="A10" s="405"/>
      <c r="B10" s="405" t="s">
        <v>351</v>
      </c>
      <c r="C10" s="405"/>
      <c r="D10" s="405"/>
      <c r="E10" s="405"/>
      <c r="F10" s="405"/>
      <c r="G10" s="405"/>
      <c r="H10" s="405"/>
      <c r="I10" s="405"/>
      <c r="J10" s="405"/>
    </row>
    <row r="11" spans="1:10" s="404" customFormat="1" ht="13.5" customHeight="1">
      <c r="A11" s="405" t="s">
        <v>352</v>
      </c>
      <c r="B11" s="405" t="s">
        <v>139</v>
      </c>
      <c r="C11" s="405"/>
      <c r="D11" s="405"/>
      <c r="E11" s="405"/>
      <c r="F11" s="405"/>
      <c r="G11" s="405"/>
      <c r="H11" s="405"/>
      <c r="I11" s="405"/>
      <c r="J11" s="405"/>
    </row>
    <row r="12" spans="1:10" s="404" customFormat="1" ht="7.5" customHeight="1">
      <c r="A12" s="405"/>
      <c r="B12" s="405"/>
      <c r="C12" s="405"/>
      <c r="D12" s="405"/>
      <c r="E12" s="405"/>
      <c r="F12" s="405"/>
      <c r="G12" s="405"/>
      <c r="H12" s="405"/>
      <c r="I12" s="405"/>
      <c r="J12" s="405"/>
    </row>
    <row r="13" spans="1:10" s="404" customFormat="1" ht="13.5" customHeight="1">
      <c r="A13" s="405" t="s">
        <v>217</v>
      </c>
      <c r="B13" s="405"/>
      <c r="C13" s="405"/>
      <c r="D13" s="405"/>
      <c r="E13" s="405"/>
      <c r="F13" s="405"/>
      <c r="G13" s="405"/>
      <c r="H13" s="405"/>
      <c r="I13" s="405"/>
      <c r="J13" s="405"/>
    </row>
    <row r="14" spans="1:10" s="404" customFormat="1" ht="13.5" customHeight="1">
      <c r="A14" s="405"/>
      <c r="B14" s="405" t="s">
        <v>360</v>
      </c>
      <c r="C14" s="405"/>
      <c r="D14" s="405"/>
      <c r="E14" s="405"/>
      <c r="F14" s="405"/>
      <c r="G14" s="405"/>
      <c r="H14" s="405"/>
      <c r="I14" s="405"/>
      <c r="J14" s="405"/>
    </row>
    <row r="15" spans="1:10" s="404" customFormat="1" ht="13.5" customHeight="1">
      <c r="A15" s="405"/>
      <c r="B15" s="406" t="s">
        <v>361</v>
      </c>
      <c r="C15" s="405" t="s">
        <v>140</v>
      </c>
      <c r="D15" s="405"/>
      <c r="E15" s="405"/>
      <c r="F15" s="405"/>
      <c r="G15" s="405"/>
      <c r="H15" s="405"/>
      <c r="I15" s="405"/>
      <c r="J15" s="405"/>
    </row>
    <row r="16" spans="1:10" s="404" customFormat="1" ht="13.5" customHeight="1">
      <c r="A16" s="405"/>
      <c r="B16" s="406"/>
      <c r="C16" s="405" t="s">
        <v>362</v>
      </c>
      <c r="D16" s="405"/>
      <c r="E16" s="405"/>
      <c r="F16" s="405"/>
      <c r="G16" s="405"/>
      <c r="H16" s="405"/>
      <c r="I16" s="405"/>
      <c r="J16" s="405"/>
    </row>
    <row r="17" spans="1:10" s="404" customFormat="1" ht="13.5" customHeight="1">
      <c r="A17" s="405"/>
      <c r="B17" s="406"/>
      <c r="C17" s="405" t="s">
        <v>363</v>
      </c>
      <c r="D17" s="405"/>
      <c r="E17" s="405"/>
      <c r="F17" s="405"/>
      <c r="G17" s="405"/>
      <c r="H17" s="405"/>
      <c r="I17" s="405"/>
      <c r="J17" s="405"/>
    </row>
    <row r="18" spans="1:10" s="404" customFormat="1" ht="13.5" customHeight="1">
      <c r="A18" s="405"/>
      <c r="B18" s="406" t="s">
        <v>364</v>
      </c>
      <c r="C18" s="405" t="s">
        <v>140</v>
      </c>
      <c r="D18" s="405"/>
      <c r="E18" s="405"/>
      <c r="F18" s="405"/>
      <c r="G18" s="405"/>
      <c r="H18" s="405"/>
      <c r="I18" s="405"/>
      <c r="J18" s="405"/>
    </row>
    <row r="19" spans="1:10" s="404" customFormat="1" ht="13.5" customHeight="1">
      <c r="A19" s="405"/>
      <c r="B19" s="406"/>
      <c r="C19" s="405" t="s">
        <v>141</v>
      </c>
      <c r="D19" s="405" t="s">
        <v>151</v>
      </c>
      <c r="E19" s="405"/>
      <c r="F19" s="405"/>
      <c r="G19" s="405"/>
      <c r="H19" s="405"/>
      <c r="I19" s="405"/>
      <c r="J19" s="405"/>
    </row>
    <row r="20" spans="1:10" s="404" customFormat="1" ht="13.5" customHeight="1">
      <c r="A20" s="405"/>
      <c r="B20" s="406"/>
      <c r="C20" s="405" t="s">
        <v>365</v>
      </c>
      <c r="D20" s="405"/>
      <c r="E20" s="405"/>
      <c r="F20" s="405"/>
      <c r="G20" s="405"/>
      <c r="H20" s="405"/>
      <c r="I20" s="405"/>
      <c r="J20" s="405"/>
    </row>
    <row r="21" spans="1:10" s="404" customFormat="1" ht="13.5" customHeight="1">
      <c r="A21" s="405"/>
      <c r="B21" s="407" t="s">
        <v>366</v>
      </c>
      <c r="C21" s="405" t="s">
        <v>367</v>
      </c>
      <c r="D21" s="405"/>
      <c r="E21" s="405"/>
      <c r="F21" s="405"/>
      <c r="G21" s="405"/>
      <c r="H21" s="405"/>
      <c r="I21" s="405"/>
      <c r="J21" s="405"/>
    </row>
    <row r="22" spans="1:10" s="404" customFormat="1" ht="13.5" customHeight="1">
      <c r="A22" s="405"/>
      <c r="B22" s="408"/>
      <c r="C22" s="405" t="s">
        <v>368</v>
      </c>
      <c r="D22" s="405"/>
      <c r="E22" s="405"/>
      <c r="F22" s="405"/>
      <c r="G22" s="405"/>
      <c r="H22" s="405"/>
      <c r="I22" s="405"/>
      <c r="J22" s="405"/>
    </row>
    <row r="23" spans="1:10" s="404" customFormat="1" ht="13.5" customHeight="1">
      <c r="A23" s="405"/>
      <c r="B23" s="408"/>
      <c r="C23" s="405" t="s">
        <v>369</v>
      </c>
      <c r="D23" s="405"/>
      <c r="E23" s="405"/>
      <c r="F23" s="405"/>
      <c r="G23" s="405"/>
      <c r="H23" s="405"/>
      <c r="I23" s="405"/>
      <c r="J23" s="405"/>
    </row>
    <row r="24" spans="1:10" s="404" customFormat="1" ht="13.5" customHeight="1">
      <c r="A24" s="405"/>
      <c r="B24" s="405" t="s">
        <v>218</v>
      </c>
      <c r="C24" s="405"/>
      <c r="D24" s="405"/>
      <c r="E24" s="405"/>
      <c r="F24" s="405"/>
      <c r="G24" s="405"/>
      <c r="H24" s="405"/>
      <c r="I24" s="405"/>
      <c r="J24" s="405"/>
    </row>
    <row r="25" spans="1:10" s="404" customFormat="1" ht="13.5" customHeight="1">
      <c r="A25" s="405"/>
      <c r="B25" s="409" t="s">
        <v>370</v>
      </c>
      <c r="C25" s="410" t="s">
        <v>371</v>
      </c>
      <c r="D25" s="410"/>
      <c r="E25" s="410"/>
      <c r="F25" s="410"/>
      <c r="G25" s="410"/>
      <c r="H25" s="410"/>
      <c r="I25" s="410"/>
      <c r="J25" s="410"/>
    </row>
    <row r="26" spans="1:10" s="404" customFormat="1" ht="18.75" customHeight="1">
      <c r="A26" s="405"/>
      <c r="B26" s="409"/>
      <c r="C26" s="411" t="s">
        <v>372</v>
      </c>
      <c r="D26" s="412"/>
      <c r="E26" s="412"/>
      <c r="F26" s="412"/>
      <c r="G26" s="412"/>
      <c r="H26" s="412"/>
      <c r="I26" s="412"/>
      <c r="J26" s="412"/>
    </row>
    <row r="27" spans="1:10" s="404" customFormat="1" ht="13.5" customHeight="1">
      <c r="A27" s="405"/>
      <c r="B27" s="405"/>
      <c r="C27" s="405" t="s">
        <v>143</v>
      </c>
      <c r="D27" s="405" t="s">
        <v>373</v>
      </c>
      <c r="E27" s="405"/>
      <c r="F27" s="405"/>
      <c r="G27" s="405"/>
      <c r="H27" s="405"/>
      <c r="I27" s="405"/>
      <c r="J27" s="405"/>
    </row>
    <row r="28" spans="1:10" s="404" customFormat="1" ht="20.25" customHeight="1">
      <c r="A28" s="405"/>
      <c r="B28" s="413" t="s">
        <v>374</v>
      </c>
      <c r="C28" s="413" t="s">
        <v>375</v>
      </c>
      <c r="D28" s="405"/>
      <c r="E28" s="405"/>
      <c r="F28" s="405"/>
      <c r="G28" s="405"/>
      <c r="H28" s="405"/>
      <c r="I28" s="405"/>
      <c r="J28" s="405"/>
    </row>
    <row r="29" spans="1:10" s="404" customFormat="1" ht="21.75" customHeight="1">
      <c r="A29" s="405"/>
      <c r="B29" s="405"/>
      <c r="C29" s="405" t="s">
        <v>376</v>
      </c>
      <c r="D29" s="405"/>
      <c r="E29" s="405"/>
      <c r="F29" s="405"/>
      <c r="G29" s="405"/>
      <c r="H29" s="405"/>
      <c r="I29" s="405"/>
      <c r="J29" s="405"/>
    </row>
    <row r="30" spans="1:10" s="404" customFormat="1" ht="13.5" customHeight="1">
      <c r="A30" s="405"/>
      <c r="B30" s="405"/>
      <c r="C30" s="405" t="s">
        <v>143</v>
      </c>
      <c r="D30" s="405" t="s">
        <v>377</v>
      </c>
      <c r="E30" s="405"/>
      <c r="F30" s="405"/>
      <c r="G30" s="405"/>
      <c r="H30" s="405"/>
      <c r="I30" s="405"/>
      <c r="J30" s="405"/>
    </row>
    <row r="31" spans="1:10" s="404" customFormat="1" ht="13.5" customHeight="1">
      <c r="A31" s="405"/>
      <c r="B31" s="405" t="s">
        <v>219</v>
      </c>
      <c r="C31" s="405"/>
      <c r="D31" s="405"/>
      <c r="E31" s="405"/>
      <c r="F31" s="405"/>
      <c r="G31" s="405"/>
      <c r="H31" s="405"/>
      <c r="I31" s="405"/>
      <c r="J31" s="405"/>
    </row>
    <row r="32" spans="1:10" s="404" customFormat="1" ht="13.5" customHeight="1">
      <c r="A32" s="405"/>
      <c r="B32" s="405" t="s">
        <v>220</v>
      </c>
      <c r="C32" s="405"/>
      <c r="D32" s="414" t="s">
        <v>378</v>
      </c>
      <c r="E32" s="405"/>
      <c r="F32" s="405"/>
      <c r="G32" s="405"/>
      <c r="H32" s="405"/>
      <c r="I32" s="405"/>
      <c r="J32" s="405"/>
    </row>
    <row r="33" spans="1:10" s="404" customFormat="1" ht="13.5" customHeight="1">
      <c r="A33" s="405"/>
      <c r="B33" s="405"/>
      <c r="C33" s="405"/>
      <c r="D33" s="405" t="s">
        <v>379</v>
      </c>
      <c r="E33" s="405"/>
      <c r="F33" s="405"/>
      <c r="G33" s="405"/>
      <c r="H33" s="405"/>
      <c r="I33" s="405"/>
      <c r="J33" s="405"/>
    </row>
    <row r="34" spans="1:10" s="404" customFormat="1" ht="13.5" customHeight="1">
      <c r="A34" s="405"/>
      <c r="B34" s="405" t="s">
        <v>221</v>
      </c>
      <c r="C34" s="405"/>
      <c r="D34" s="405" t="s">
        <v>380</v>
      </c>
      <c r="E34" s="405"/>
      <c r="F34" s="405"/>
      <c r="G34" s="405"/>
      <c r="H34" s="405"/>
      <c r="I34" s="405"/>
      <c r="J34" s="405"/>
    </row>
    <row r="35" spans="1:10" s="404" customFormat="1" ht="13.5" customHeight="1">
      <c r="A35" s="405"/>
      <c r="B35" s="405"/>
      <c r="C35" s="405"/>
      <c r="D35" s="405" t="s">
        <v>381</v>
      </c>
      <c r="E35" s="405"/>
      <c r="F35" s="405"/>
      <c r="G35" s="405"/>
      <c r="H35" s="405"/>
      <c r="I35" s="405"/>
      <c r="J35" s="405"/>
    </row>
    <row r="36" spans="1:10" s="404" customFormat="1" ht="25.5" customHeight="1">
      <c r="A36" s="405"/>
      <c r="B36" s="405"/>
      <c r="C36" s="405"/>
      <c r="D36" s="415" t="s">
        <v>144</v>
      </c>
      <c r="E36" s="415"/>
      <c r="F36" s="415"/>
      <c r="G36" s="415"/>
      <c r="H36" s="415"/>
      <c r="I36" s="415"/>
      <c r="J36" s="415"/>
    </row>
    <row r="37" spans="1:10" s="404" customFormat="1" ht="13.5" customHeight="1">
      <c r="A37" s="405"/>
      <c r="B37" s="405" t="s">
        <v>222</v>
      </c>
      <c r="C37" s="416" t="s">
        <v>145</v>
      </c>
      <c r="D37" s="405" t="s">
        <v>382</v>
      </c>
      <c r="E37" s="405"/>
      <c r="F37" s="405"/>
      <c r="G37" s="405"/>
      <c r="H37" s="405"/>
      <c r="I37" s="405"/>
      <c r="J37" s="405"/>
    </row>
    <row r="38" spans="1:10" s="404" customFormat="1" ht="13.5" customHeight="1">
      <c r="A38" s="405"/>
      <c r="B38" s="405"/>
      <c r="C38" s="416" t="s">
        <v>146</v>
      </c>
      <c r="D38" s="405" t="s">
        <v>383</v>
      </c>
      <c r="E38" s="417"/>
      <c r="F38" s="417"/>
      <c r="G38" s="405"/>
      <c r="H38" s="405"/>
      <c r="I38" s="405"/>
      <c r="J38" s="405"/>
    </row>
    <row r="39" spans="1:10" s="404" customFormat="1" ht="13.5" customHeight="1">
      <c r="A39" s="405"/>
      <c r="B39" s="405"/>
      <c r="C39" s="416"/>
      <c r="D39" s="405" t="s">
        <v>384</v>
      </c>
      <c r="E39" s="405"/>
      <c r="F39" s="405"/>
      <c r="G39" s="405"/>
      <c r="H39" s="405"/>
      <c r="I39" s="405"/>
      <c r="J39" s="405"/>
    </row>
    <row r="40" spans="1:10" s="404" customFormat="1" ht="13.5" customHeight="1">
      <c r="A40" s="405"/>
      <c r="B40" s="405"/>
      <c r="C40" s="416"/>
      <c r="D40" s="418" t="s">
        <v>223</v>
      </c>
      <c r="E40" s="419"/>
      <c r="F40" s="419"/>
      <c r="G40" s="419" t="s">
        <v>224</v>
      </c>
      <c r="H40" s="419" t="s">
        <v>225</v>
      </c>
      <c r="I40" s="420"/>
      <c r="J40" s="405"/>
    </row>
    <row r="41" spans="1:10" s="404" customFormat="1" ht="13.5" customHeight="1">
      <c r="A41" s="405"/>
      <c r="B41" s="405"/>
      <c r="C41" s="416"/>
      <c r="D41" s="421" t="s">
        <v>226</v>
      </c>
      <c r="E41" s="422"/>
      <c r="F41" s="422"/>
      <c r="G41" s="422"/>
      <c r="H41" s="422"/>
      <c r="I41" s="423"/>
      <c r="J41" s="405"/>
    </row>
    <row r="42" spans="1:10" s="404" customFormat="1" ht="27.75" customHeight="1">
      <c r="A42" s="405"/>
      <c r="B42" s="405"/>
      <c r="C42" s="416"/>
      <c r="D42" s="415" t="s">
        <v>147</v>
      </c>
      <c r="E42" s="415"/>
      <c r="F42" s="415"/>
      <c r="G42" s="415"/>
      <c r="H42" s="415"/>
      <c r="I42" s="415"/>
      <c r="J42" s="415"/>
    </row>
    <row r="43" spans="1:10" s="404" customFormat="1" ht="13.5" customHeight="1">
      <c r="A43" s="405"/>
      <c r="B43" s="405" t="s">
        <v>227</v>
      </c>
      <c r="C43" s="405"/>
      <c r="D43" s="405" t="s">
        <v>142</v>
      </c>
      <c r="E43" s="405" t="s">
        <v>385</v>
      </c>
      <c r="F43" s="405"/>
      <c r="G43" s="405"/>
      <c r="H43" s="405"/>
      <c r="I43" s="405"/>
      <c r="J43" s="405"/>
    </row>
    <row r="44" spans="1:10" s="404" customFormat="1" ht="13.5" customHeight="1">
      <c r="A44" s="405"/>
      <c r="B44" s="405"/>
      <c r="C44" s="405"/>
      <c r="D44" s="405" t="s">
        <v>228</v>
      </c>
      <c r="E44" s="405" t="s">
        <v>148</v>
      </c>
      <c r="F44" s="405"/>
      <c r="G44" s="405"/>
      <c r="H44" s="405"/>
      <c r="I44" s="405"/>
      <c r="J44" s="405"/>
    </row>
    <row r="45" spans="1:10" s="404" customFormat="1" ht="13.5" customHeight="1">
      <c r="A45" s="405"/>
      <c r="B45" s="405"/>
      <c r="C45" s="405"/>
      <c r="D45" s="424"/>
      <c r="E45" s="405"/>
      <c r="F45" s="405"/>
      <c r="G45" s="405"/>
      <c r="H45" s="405"/>
      <c r="I45" s="405"/>
      <c r="J45" s="405"/>
    </row>
    <row r="46" spans="1:10" s="404" customFormat="1" ht="13.5" customHeight="1">
      <c r="A46" s="405" t="s">
        <v>386</v>
      </c>
      <c r="B46" s="405" t="s">
        <v>387</v>
      </c>
      <c r="C46" s="405"/>
      <c r="D46" s="424"/>
      <c r="E46" s="405"/>
      <c r="F46" s="405"/>
      <c r="G46" s="405"/>
      <c r="H46" s="405"/>
      <c r="I46" s="405"/>
      <c r="J46" s="405"/>
    </row>
    <row r="47" spans="1:10" s="404" customFormat="1" ht="13.5" customHeight="1">
      <c r="A47" s="405"/>
      <c r="B47" s="405"/>
      <c r="C47" s="405"/>
      <c r="D47" s="424"/>
      <c r="E47" s="405"/>
      <c r="F47" s="405"/>
      <c r="G47" s="405"/>
      <c r="H47" s="405"/>
      <c r="I47" s="405"/>
      <c r="J47" s="405"/>
    </row>
    <row r="48" spans="1:10" s="404" customFormat="1" ht="13.5" customHeight="1">
      <c r="A48" s="405" t="s">
        <v>388</v>
      </c>
      <c r="B48" s="405" t="s">
        <v>389</v>
      </c>
      <c r="C48" s="405"/>
      <c r="D48" s="405"/>
      <c r="E48" s="405"/>
      <c r="F48" s="405"/>
      <c r="G48" s="405"/>
      <c r="H48" s="405"/>
      <c r="I48" s="405"/>
      <c r="J48" s="405"/>
    </row>
    <row r="49" spans="1:10" s="404" customFormat="1" ht="13.5" customHeight="1">
      <c r="A49" s="405"/>
      <c r="B49" s="405" t="s">
        <v>390</v>
      </c>
      <c r="C49" s="405"/>
      <c r="D49" s="405"/>
      <c r="E49" s="405"/>
      <c r="F49" s="405"/>
      <c r="G49" s="405"/>
      <c r="H49" s="405"/>
      <c r="I49" s="405"/>
      <c r="J49" s="405"/>
    </row>
    <row r="50" spans="1:10" s="404" customFormat="1" ht="27" customHeight="1">
      <c r="A50" s="409" t="s">
        <v>391</v>
      </c>
      <c r="B50" s="415" t="s">
        <v>392</v>
      </c>
      <c r="C50" s="415"/>
      <c r="D50" s="415"/>
      <c r="E50" s="415"/>
      <c r="F50" s="415"/>
      <c r="G50" s="415"/>
      <c r="H50" s="415"/>
      <c r="I50" s="415"/>
      <c r="J50" s="415"/>
    </row>
    <row r="51" spans="1:10" s="404" customFormat="1" ht="27" customHeight="1">
      <c r="A51" s="405"/>
      <c r="B51" s="425" t="s">
        <v>393</v>
      </c>
      <c r="C51" s="425"/>
      <c r="D51" s="425"/>
      <c r="E51" s="425"/>
      <c r="F51" s="425"/>
      <c r="G51" s="425"/>
      <c r="H51" s="425"/>
      <c r="I51" s="425"/>
      <c r="J51" s="425"/>
    </row>
    <row r="52" spans="1:10" s="404" customFormat="1" ht="13.5" customHeight="1">
      <c r="A52" s="405"/>
      <c r="B52" s="405" t="s">
        <v>394</v>
      </c>
      <c r="C52" s="405"/>
      <c r="D52" s="405"/>
      <c r="E52" s="405"/>
      <c r="F52" s="405"/>
      <c r="G52" s="405"/>
      <c r="H52" s="405"/>
      <c r="I52" s="405"/>
      <c r="J52" s="405"/>
    </row>
    <row r="53" spans="1:10" s="404" customFormat="1" ht="13.5" customHeight="1">
      <c r="A53" s="405"/>
      <c r="B53" s="405" t="s">
        <v>395</v>
      </c>
      <c r="C53" s="405"/>
      <c r="D53" s="405"/>
      <c r="E53" s="405"/>
      <c r="F53" s="405"/>
      <c r="G53" s="405"/>
      <c r="H53" s="405"/>
      <c r="I53" s="405"/>
      <c r="J53" s="405"/>
    </row>
    <row r="54" spans="1:10" s="404" customFormat="1" ht="13.5" customHeight="1">
      <c r="A54" s="405"/>
      <c r="B54" s="405" t="s">
        <v>396</v>
      </c>
      <c r="C54" s="405"/>
      <c r="D54" s="405"/>
      <c r="E54" s="405"/>
      <c r="F54" s="405"/>
      <c r="G54" s="405"/>
      <c r="H54" s="405"/>
      <c r="I54" s="405"/>
      <c r="J54" s="405"/>
    </row>
    <row r="55" spans="1:10" s="404" customFormat="1" ht="13.5" customHeight="1">
      <c r="A55" s="405"/>
      <c r="B55" s="405" t="s">
        <v>149</v>
      </c>
      <c r="C55" s="405" t="s">
        <v>355</v>
      </c>
      <c r="D55" s="405"/>
      <c r="E55" s="405"/>
      <c r="F55" s="405"/>
      <c r="G55" s="405"/>
      <c r="H55" s="405"/>
      <c r="I55" s="405"/>
      <c r="J55" s="405"/>
    </row>
    <row r="56" spans="1:10" s="404" customFormat="1" ht="13.5" customHeight="1">
      <c r="A56" s="405"/>
      <c r="B56" s="405"/>
      <c r="C56" s="405" t="s">
        <v>397</v>
      </c>
      <c r="D56" s="405"/>
      <c r="E56" s="405"/>
      <c r="F56" s="405"/>
      <c r="G56" s="405"/>
      <c r="H56" s="405"/>
      <c r="I56" s="405"/>
      <c r="J56" s="405"/>
    </row>
    <row r="57" spans="1:10" s="404" customFormat="1" ht="13.5" customHeight="1">
      <c r="A57" s="405"/>
      <c r="B57" s="405" t="s">
        <v>150</v>
      </c>
      <c r="C57" s="405" t="s">
        <v>356</v>
      </c>
      <c r="D57" s="405"/>
      <c r="E57" s="405"/>
      <c r="F57" s="405"/>
      <c r="G57" s="405"/>
      <c r="H57" s="405"/>
      <c r="I57" s="405"/>
      <c r="J57" s="405"/>
    </row>
    <row r="58" spans="1:10" ht="13.5">
      <c r="A58" s="426"/>
      <c r="B58" s="407" t="s">
        <v>398</v>
      </c>
      <c r="C58" s="405"/>
      <c r="D58" s="405"/>
      <c r="E58" s="405"/>
      <c r="F58" s="405"/>
      <c r="G58" s="405"/>
      <c r="H58" s="405"/>
      <c r="I58" s="405"/>
      <c r="J58" s="405"/>
    </row>
  </sheetData>
  <sheetProtection sheet="1"/>
  <mergeCells count="6">
    <mergeCell ref="C25:J25"/>
    <mergeCell ref="D36:J36"/>
    <mergeCell ref="D42:J42"/>
    <mergeCell ref="B50:J50"/>
    <mergeCell ref="B51:J51"/>
    <mergeCell ref="A1:I1"/>
  </mergeCells>
  <printOptions/>
  <pageMargins left="0.3937007874015748" right="0.3937007874015748" top="0.3937007874015748" bottom="0.3937007874015748" header="0.11811023622047245" footer="0.1968503937007874"/>
  <pageSetup orientation="portrait" paperSize="9" scale="92"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A2" sqref="A2:J2"/>
    </sheetView>
  </sheetViews>
  <sheetFormatPr defaultColWidth="9.00390625" defaultRowHeight="13.5"/>
  <cols>
    <col min="1" max="3" width="9.00390625" style="247" customWidth="1"/>
    <col min="4" max="4" width="13.00390625" style="247" customWidth="1"/>
    <col min="5" max="5" width="5.00390625" style="247" customWidth="1"/>
    <col min="6" max="8" width="9.00390625" style="247" customWidth="1"/>
    <col min="9" max="9" width="13.00390625" style="247" customWidth="1"/>
    <col min="10" max="10" width="5.00390625" style="247" customWidth="1"/>
    <col min="11" max="16384" width="9.00390625" style="247" customWidth="1"/>
  </cols>
  <sheetData>
    <row r="1" spans="1:10" ht="13.5">
      <c r="A1" s="245"/>
      <c r="B1" s="245"/>
      <c r="C1" s="245"/>
      <c r="D1" s="245"/>
      <c r="E1" s="245"/>
      <c r="F1" s="245"/>
      <c r="G1" s="245"/>
      <c r="H1" s="245"/>
      <c r="I1" s="246" t="s">
        <v>291</v>
      </c>
      <c r="J1" s="245"/>
    </row>
    <row r="2" spans="1:10" ht="18.75">
      <c r="A2" s="313" t="s">
        <v>292</v>
      </c>
      <c r="B2" s="313"/>
      <c r="C2" s="313"/>
      <c r="D2" s="313"/>
      <c r="E2" s="313"/>
      <c r="F2" s="313"/>
      <c r="G2" s="313"/>
      <c r="H2" s="313"/>
      <c r="I2" s="313"/>
      <c r="J2" s="313"/>
    </row>
    <row r="3" spans="1:10" ht="4.5" customHeight="1">
      <c r="A3" s="245"/>
      <c r="B3" s="245"/>
      <c r="C3" s="245"/>
      <c r="D3" s="245"/>
      <c r="E3" s="245"/>
      <c r="F3" s="245"/>
      <c r="G3" s="245"/>
      <c r="H3" s="245"/>
      <c r="I3" s="245"/>
      <c r="J3" s="245"/>
    </row>
    <row r="4" spans="1:10" ht="97.5" customHeight="1">
      <c r="A4" s="314" t="s">
        <v>293</v>
      </c>
      <c r="B4" s="315"/>
      <c r="C4" s="315"/>
      <c r="D4" s="315"/>
      <c r="E4" s="315"/>
      <c r="F4" s="315"/>
      <c r="G4" s="315"/>
      <c r="H4" s="315"/>
      <c r="I4" s="315"/>
      <c r="J4" s="316"/>
    </row>
    <row r="5" spans="1:10" ht="4.5" customHeight="1">
      <c r="A5" s="248"/>
      <c r="B5" s="248"/>
      <c r="C5" s="248"/>
      <c r="D5" s="248"/>
      <c r="E5" s="248"/>
      <c r="F5" s="248"/>
      <c r="G5" s="248"/>
      <c r="H5" s="248"/>
      <c r="I5" s="248"/>
      <c r="J5" s="248"/>
    </row>
    <row r="6" spans="1:10" ht="30" customHeight="1">
      <c r="A6" s="249" t="s">
        <v>294</v>
      </c>
      <c r="B6" s="250"/>
      <c r="C6" s="250"/>
      <c r="D6" s="250"/>
      <c r="E6" s="250"/>
      <c r="F6" s="250"/>
      <c r="G6" s="250"/>
      <c r="H6" s="250"/>
      <c r="I6" s="250"/>
      <c r="J6" s="251"/>
    </row>
    <row r="7" spans="1:10" ht="30" customHeight="1">
      <c r="A7" s="252" t="s">
        <v>295</v>
      </c>
      <c r="B7" s="253" t="s">
        <v>329</v>
      </c>
      <c r="C7" s="254"/>
      <c r="D7" s="254"/>
      <c r="E7" s="254"/>
      <c r="F7" s="254"/>
      <c r="G7" s="254"/>
      <c r="H7" s="254"/>
      <c r="I7" s="254"/>
      <c r="J7" s="255"/>
    </row>
    <row r="8" spans="1:10" ht="21" customHeight="1">
      <c r="A8" s="256" t="s">
        <v>296</v>
      </c>
      <c r="B8" s="257"/>
      <c r="C8" s="257"/>
      <c r="D8" s="257"/>
      <c r="E8" s="258"/>
      <c r="F8" s="259" t="s">
        <v>297</v>
      </c>
      <c r="G8" s="260"/>
      <c r="H8" s="260"/>
      <c r="I8" s="260"/>
      <c r="J8" s="261"/>
    </row>
    <row r="9" spans="1:10" ht="39.75" customHeight="1">
      <c r="A9" s="262" t="s">
        <v>298</v>
      </c>
      <c r="B9" s="263"/>
      <c r="C9" s="263"/>
      <c r="D9" s="263"/>
      <c r="E9" s="264"/>
      <c r="F9" s="265"/>
      <c r="G9" s="263"/>
      <c r="H9" s="263"/>
      <c r="I9" s="263"/>
      <c r="J9" s="264"/>
    </row>
    <row r="10" spans="1:10" ht="42" customHeight="1">
      <c r="A10" s="266" t="s">
        <v>299</v>
      </c>
      <c r="B10" s="267" t="s">
        <v>300</v>
      </c>
      <c r="C10" s="267" t="s">
        <v>301</v>
      </c>
      <c r="D10" s="254"/>
      <c r="E10" s="255"/>
      <c r="F10" s="266" t="s">
        <v>302</v>
      </c>
      <c r="G10" s="254"/>
      <c r="H10" s="254"/>
      <c r="I10" s="254"/>
      <c r="J10" s="255"/>
    </row>
    <row r="11" spans="1:10" ht="30" customHeight="1">
      <c r="A11" s="317" t="s">
        <v>303</v>
      </c>
      <c r="B11" s="318"/>
      <c r="C11" s="319" t="s">
        <v>333</v>
      </c>
      <c r="D11" s="320"/>
      <c r="E11" s="320"/>
      <c r="F11" s="320"/>
      <c r="G11" s="320"/>
      <c r="H11" s="320"/>
      <c r="I11" s="320"/>
      <c r="J11" s="321"/>
    </row>
    <row r="12" spans="1:10" ht="30" customHeight="1">
      <c r="A12" s="334" t="s">
        <v>304</v>
      </c>
      <c r="B12" s="335"/>
      <c r="C12" s="268"/>
      <c r="D12" s="287" t="s">
        <v>305</v>
      </c>
      <c r="E12" s="268"/>
      <c r="F12" s="268" t="s">
        <v>306</v>
      </c>
      <c r="G12" s="286" t="s">
        <v>330</v>
      </c>
      <c r="H12" s="254"/>
      <c r="I12" s="254" t="s">
        <v>331</v>
      </c>
      <c r="J12" s="255" t="s">
        <v>332</v>
      </c>
    </row>
    <row r="13" spans="1:10" ht="21.75" customHeight="1">
      <c r="A13" s="249" t="s">
        <v>307</v>
      </c>
      <c r="B13" s="250"/>
      <c r="C13" s="250" t="s">
        <v>308</v>
      </c>
      <c r="D13" s="250"/>
      <c r="E13" s="250"/>
      <c r="F13" s="250"/>
      <c r="G13" s="250"/>
      <c r="H13" s="250"/>
      <c r="I13" s="250"/>
      <c r="J13" s="251"/>
    </row>
    <row r="14" spans="1:10" ht="21.75" customHeight="1">
      <c r="A14" s="269"/>
      <c r="B14" s="270" t="s">
        <v>309</v>
      </c>
      <c r="C14" s="271"/>
      <c r="D14" s="271"/>
      <c r="E14" s="271"/>
      <c r="F14" s="271"/>
      <c r="G14" s="271"/>
      <c r="H14" s="271"/>
      <c r="I14" s="271"/>
      <c r="J14" s="272"/>
    </row>
    <row r="15" spans="1:10" ht="30" customHeight="1">
      <c r="A15" s="319" t="s">
        <v>310</v>
      </c>
      <c r="B15" s="320"/>
      <c r="C15" s="320"/>
      <c r="D15" s="336"/>
      <c r="E15" s="255"/>
      <c r="F15" s="319" t="s">
        <v>311</v>
      </c>
      <c r="G15" s="320"/>
      <c r="H15" s="320"/>
      <c r="I15" s="336"/>
      <c r="J15" s="255"/>
    </row>
    <row r="16" spans="1:10" ht="30" customHeight="1">
      <c r="A16" s="319" t="s">
        <v>312</v>
      </c>
      <c r="B16" s="320"/>
      <c r="C16" s="320"/>
      <c r="D16" s="336"/>
      <c r="E16" s="255"/>
      <c r="F16" s="319" t="s">
        <v>313</v>
      </c>
      <c r="G16" s="320"/>
      <c r="H16" s="320"/>
      <c r="I16" s="336"/>
      <c r="J16" s="255"/>
    </row>
    <row r="17" spans="1:10" ht="30" customHeight="1">
      <c r="A17" s="319" t="s">
        <v>314</v>
      </c>
      <c r="B17" s="320"/>
      <c r="C17" s="320"/>
      <c r="D17" s="336"/>
      <c r="E17" s="255"/>
      <c r="F17" s="337"/>
      <c r="G17" s="338"/>
      <c r="H17" s="338"/>
      <c r="I17" s="338"/>
      <c r="J17" s="339"/>
    </row>
    <row r="18" spans="1:10" ht="30" customHeight="1">
      <c r="A18" s="273" t="s">
        <v>315</v>
      </c>
      <c r="B18" s="274"/>
      <c r="C18" s="274"/>
      <c r="D18" s="274" t="s">
        <v>316</v>
      </c>
      <c r="E18" s="274"/>
      <c r="F18" s="274"/>
      <c r="G18" s="274"/>
      <c r="H18" s="274"/>
      <c r="I18" s="274"/>
      <c r="J18" s="275"/>
    </row>
    <row r="19" spans="1:10" ht="30" customHeight="1">
      <c r="A19" s="322" t="s">
        <v>317</v>
      </c>
      <c r="B19" s="323"/>
      <c r="C19" s="323"/>
      <c r="D19" s="324"/>
      <c r="E19" s="276"/>
      <c r="F19" s="325"/>
      <c r="G19" s="326"/>
      <c r="H19" s="326"/>
      <c r="I19" s="326"/>
      <c r="J19" s="327"/>
    </row>
    <row r="20" spans="1:10" ht="51.75" customHeight="1">
      <c r="A20" s="328" t="s">
        <v>318</v>
      </c>
      <c r="B20" s="329"/>
      <c r="C20" s="329"/>
      <c r="D20" s="329"/>
      <c r="E20" s="329"/>
      <c r="F20" s="329"/>
      <c r="G20" s="329"/>
      <c r="H20" s="329"/>
      <c r="I20" s="329"/>
      <c r="J20" s="330"/>
    </row>
    <row r="21" spans="1:10" ht="13.5">
      <c r="A21" s="277"/>
      <c r="B21" s="245"/>
      <c r="C21" s="245"/>
      <c r="D21" s="245"/>
      <c r="E21" s="245"/>
      <c r="F21" s="245"/>
      <c r="G21" s="245"/>
      <c r="H21" s="245"/>
      <c r="I21" s="245"/>
      <c r="J21" s="276"/>
    </row>
    <row r="22" spans="1:10" ht="18" customHeight="1">
      <c r="A22" s="277"/>
      <c r="B22" s="245"/>
      <c r="C22" s="245"/>
      <c r="D22" s="245"/>
      <c r="E22" s="245"/>
      <c r="F22" s="245"/>
      <c r="G22" s="245" t="s">
        <v>328</v>
      </c>
      <c r="H22" s="245"/>
      <c r="I22" s="245"/>
      <c r="J22" s="276"/>
    </row>
    <row r="23" spans="1:10" ht="18" customHeight="1">
      <c r="A23" s="277"/>
      <c r="B23" s="278" t="s">
        <v>319</v>
      </c>
      <c r="C23" s="245"/>
      <c r="D23" s="245"/>
      <c r="E23" s="245"/>
      <c r="F23" s="245"/>
      <c r="G23" s="245"/>
      <c r="H23" s="245"/>
      <c r="I23" s="245"/>
      <c r="J23" s="276"/>
    </row>
    <row r="24" spans="1:10" ht="13.5">
      <c r="A24" s="277"/>
      <c r="B24" s="245"/>
      <c r="C24" s="245"/>
      <c r="D24" s="245"/>
      <c r="E24" s="245"/>
      <c r="F24" s="245"/>
      <c r="G24" s="245"/>
      <c r="H24" s="245"/>
      <c r="I24" s="245"/>
      <c r="J24" s="276"/>
    </row>
    <row r="25" spans="1:10" ht="25.5" customHeight="1">
      <c r="A25" s="331" t="s">
        <v>320</v>
      </c>
      <c r="B25" s="332"/>
      <c r="C25" s="332"/>
      <c r="D25" s="332"/>
      <c r="E25" s="332"/>
      <c r="F25" s="332"/>
      <c r="G25" s="332"/>
      <c r="H25" s="332"/>
      <c r="I25" s="332"/>
      <c r="J25" s="333"/>
    </row>
    <row r="26" spans="1:10" ht="25.5" customHeight="1">
      <c r="A26" s="279"/>
      <c r="B26" s="278" t="s">
        <v>321</v>
      </c>
      <c r="C26" s="245"/>
      <c r="D26" s="245"/>
      <c r="E26" s="245"/>
      <c r="F26" s="245"/>
      <c r="G26" s="245"/>
      <c r="H26" s="245"/>
      <c r="I26" s="245"/>
      <c r="J26" s="276"/>
    </row>
    <row r="27" spans="1:10" ht="35.25" customHeight="1">
      <c r="A27" s="277"/>
      <c r="B27" s="245"/>
      <c r="C27" s="245"/>
      <c r="D27" s="245"/>
      <c r="E27" s="245"/>
      <c r="F27" s="280" t="s">
        <v>322</v>
      </c>
      <c r="G27" s="263"/>
      <c r="H27" s="263"/>
      <c r="I27" s="263"/>
      <c r="J27" s="276"/>
    </row>
    <row r="28" spans="1:10" ht="35.25" customHeight="1">
      <c r="A28" s="277"/>
      <c r="B28" s="245"/>
      <c r="C28" s="245"/>
      <c r="D28" s="245"/>
      <c r="E28" s="281" t="s">
        <v>323</v>
      </c>
      <c r="F28" s="282" t="s">
        <v>324</v>
      </c>
      <c r="G28" s="254"/>
      <c r="H28" s="254"/>
      <c r="I28" s="283" t="s">
        <v>325</v>
      </c>
      <c r="J28" s="276"/>
    </row>
    <row r="29" spans="1:10" ht="18" customHeight="1">
      <c r="A29" s="265"/>
      <c r="B29" s="263"/>
      <c r="C29" s="263"/>
      <c r="D29" s="263"/>
      <c r="E29" s="263"/>
      <c r="F29" s="263"/>
      <c r="G29" s="263"/>
      <c r="H29" s="263"/>
      <c r="I29" s="284" t="s">
        <v>326</v>
      </c>
      <c r="J29" s="264"/>
    </row>
    <row r="30" spans="1:10" ht="18" customHeight="1">
      <c r="A30" s="245"/>
      <c r="B30" s="285" t="s">
        <v>327</v>
      </c>
      <c r="C30" s="245"/>
      <c r="D30" s="245"/>
      <c r="E30" s="245"/>
      <c r="F30" s="245"/>
      <c r="G30" s="245"/>
      <c r="H30" s="245"/>
      <c r="I30" s="245"/>
      <c r="J30" s="245"/>
    </row>
  </sheetData>
  <sheetProtection/>
  <mergeCells count="15">
    <mergeCell ref="A20:J20"/>
    <mergeCell ref="A25:J25"/>
    <mergeCell ref="A12:B12"/>
    <mergeCell ref="A15:D15"/>
    <mergeCell ref="F15:I15"/>
    <mergeCell ref="A16:D16"/>
    <mergeCell ref="F16:I16"/>
    <mergeCell ref="A17:D17"/>
    <mergeCell ref="F17:J17"/>
    <mergeCell ref="A2:J2"/>
    <mergeCell ref="A4:J4"/>
    <mergeCell ref="A11:B11"/>
    <mergeCell ref="C11:J11"/>
    <mergeCell ref="A19:D19"/>
    <mergeCell ref="F19:J19"/>
  </mergeCells>
  <printOptions/>
  <pageMargins left="0.7086614173228347" right="0.7086614173228347" top="0.7480314960629921" bottom="0.7480314960629921"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dimension ref="A1:AA52"/>
  <sheetViews>
    <sheetView zoomScale="80" zoomScaleNormal="80" zoomScalePageLayoutView="0" workbookViewId="0" topLeftCell="A1">
      <pane ySplit="2" topLeftCell="A3" activePane="bottomLeft" state="frozen"/>
      <selection pane="topLeft" activeCell="A1" sqref="A1"/>
      <selection pane="bottomLeft" activeCell="B3" sqref="B3"/>
    </sheetView>
  </sheetViews>
  <sheetFormatPr defaultColWidth="9.00390625" defaultRowHeight="13.5"/>
  <cols>
    <col min="1" max="1" width="4.375" style="114" customWidth="1"/>
    <col min="2" max="4" width="9.00390625" style="114" customWidth="1"/>
    <col min="5" max="5" width="6.875" style="114" customWidth="1"/>
    <col min="6" max="6" width="14.50390625" style="114" customWidth="1"/>
    <col min="7" max="7" width="4.125" style="114" customWidth="1"/>
    <col min="8" max="11" width="13.25390625" style="114" customWidth="1"/>
    <col min="12" max="12" width="10.75390625" style="114" customWidth="1"/>
    <col min="13" max="13" width="5.50390625" style="114" customWidth="1"/>
    <col min="14" max="14" width="2.25390625" style="114" customWidth="1"/>
    <col min="15" max="15" width="4.375" style="114" customWidth="1"/>
    <col min="16" max="18" width="9.00390625" style="114" customWidth="1"/>
    <col min="19" max="19" width="6.875" style="114" customWidth="1"/>
    <col min="20" max="20" width="14.50390625" style="114" customWidth="1"/>
    <col min="21" max="21" width="4.125" style="114" customWidth="1"/>
    <col min="22" max="25" width="13.25390625" style="114" customWidth="1"/>
    <col min="26" max="26" width="10.75390625" style="114" customWidth="1"/>
    <col min="27" max="16384" width="9.00390625" style="114" customWidth="1"/>
  </cols>
  <sheetData>
    <row r="1" spans="1:27" s="120" customFormat="1" ht="15" customHeight="1">
      <c r="A1" s="122" t="s">
        <v>254</v>
      </c>
      <c r="B1" s="122" t="s">
        <v>252</v>
      </c>
      <c r="C1" s="123" t="s">
        <v>234</v>
      </c>
      <c r="D1" s="123" t="s">
        <v>84</v>
      </c>
      <c r="E1" s="124" t="s">
        <v>244</v>
      </c>
      <c r="F1" s="123" t="s">
        <v>235</v>
      </c>
      <c r="G1" s="125" t="s">
        <v>236</v>
      </c>
      <c r="H1" s="126" t="s">
        <v>237</v>
      </c>
      <c r="I1" s="126" t="s">
        <v>238</v>
      </c>
      <c r="J1" s="121" t="s">
        <v>239</v>
      </c>
      <c r="K1" s="121" t="s">
        <v>255</v>
      </c>
      <c r="L1" s="121" t="s">
        <v>240</v>
      </c>
      <c r="M1" s="121" t="s">
        <v>241</v>
      </c>
      <c r="N1" s="119"/>
      <c r="O1" s="122" t="s">
        <v>254</v>
      </c>
      <c r="P1" s="122" t="s">
        <v>252</v>
      </c>
      <c r="Q1" s="123" t="s">
        <v>234</v>
      </c>
      <c r="R1" s="123" t="s">
        <v>84</v>
      </c>
      <c r="S1" s="124" t="s">
        <v>244</v>
      </c>
      <c r="T1" s="123" t="s">
        <v>235</v>
      </c>
      <c r="U1" s="125" t="s">
        <v>236</v>
      </c>
      <c r="V1" s="126" t="s">
        <v>237</v>
      </c>
      <c r="W1" s="126" t="s">
        <v>238</v>
      </c>
      <c r="X1" s="121" t="s">
        <v>239</v>
      </c>
      <c r="Y1" s="121" t="s">
        <v>255</v>
      </c>
      <c r="Z1" s="121" t="s">
        <v>240</v>
      </c>
      <c r="AA1" s="121" t="s">
        <v>241</v>
      </c>
    </row>
    <row r="2" spans="1:27" s="239" customFormat="1" ht="15" customHeight="1" thickBot="1">
      <c r="A2" s="241" t="s">
        <v>253</v>
      </c>
      <c r="B2" s="242">
        <v>1234</v>
      </c>
      <c r="C2" s="242" t="s">
        <v>246</v>
      </c>
      <c r="D2" s="242" t="s">
        <v>247</v>
      </c>
      <c r="E2" s="242" t="s">
        <v>245</v>
      </c>
      <c r="F2" s="242" t="s">
        <v>401</v>
      </c>
      <c r="G2" s="242">
        <v>3</v>
      </c>
      <c r="H2" s="242" t="s">
        <v>248</v>
      </c>
      <c r="I2" s="242" t="s">
        <v>249</v>
      </c>
      <c r="J2" s="242" t="s">
        <v>250</v>
      </c>
      <c r="K2" s="242" t="s">
        <v>251</v>
      </c>
      <c r="L2" s="242" t="s">
        <v>242</v>
      </c>
      <c r="M2" s="242" t="s">
        <v>243</v>
      </c>
      <c r="O2" s="243" t="s">
        <v>253</v>
      </c>
      <c r="P2" s="244">
        <v>4321</v>
      </c>
      <c r="Q2" s="244" t="s">
        <v>116</v>
      </c>
      <c r="R2" s="244" t="s">
        <v>256</v>
      </c>
      <c r="S2" s="244" t="s">
        <v>245</v>
      </c>
      <c r="T2" s="244" t="s">
        <v>401</v>
      </c>
      <c r="U2" s="244">
        <v>3</v>
      </c>
      <c r="V2" s="244" t="s">
        <v>257</v>
      </c>
      <c r="W2" s="244" t="s">
        <v>258</v>
      </c>
      <c r="X2" s="244" t="s">
        <v>259</v>
      </c>
      <c r="Y2" s="244" t="s">
        <v>260</v>
      </c>
      <c r="Z2" s="244" t="s">
        <v>261</v>
      </c>
      <c r="AA2" s="244" t="s">
        <v>243</v>
      </c>
    </row>
    <row r="3" spans="1:27" ht="14.25" thickTop="1">
      <c r="A3" s="238">
        <v>1</v>
      </c>
      <c r="B3" s="238"/>
      <c r="C3" s="238"/>
      <c r="D3" s="238"/>
      <c r="E3" s="238"/>
      <c r="F3" s="238"/>
      <c r="G3" s="238"/>
      <c r="H3" s="238"/>
      <c r="I3" s="238"/>
      <c r="J3" s="238"/>
      <c r="K3" s="238"/>
      <c r="L3" s="238"/>
      <c r="M3" s="238"/>
      <c r="N3" s="239"/>
      <c r="O3" s="238">
        <v>1</v>
      </c>
      <c r="P3" s="238"/>
      <c r="Q3" s="238"/>
      <c r="R3" s="238"/>
      <c r="S3" s="238"/>
      <c r="T3" s="238"/>
      <c r="U3" s="238"/>
      <c r="V3" s="238"/>
      <c r="W3" s="238"/>
      <c r="X3" s="238"/>
      <c r="Y3" s="238"/>
      <c r="Z3" s="238"/>
      <c r="AA3" s="238"/>
    </row>
    <row r="4" spans="1:27" ht="13.5">
      <c r="A4" s="240">
        <v>2</v>
      </c>
      <c r="B4" s="240"/>
      <c r="C4" s="240"/>
      <c r="D4" s="240"/>
      <c r="E4" s="240"/>
      <c r="F4" s="240"/>
      <c r="G4" s="240"/>
      <c r="H4" s="240"/>
      <c r="I4" s="240"/>
      <c r="J4" s="240"/>
      <c r="K4" s="240"/>
      <c r="L4" s="240"/>
      <c r="M4" s="240"/>
      <c r="N4" s="239"/>
      <c r="O4" s="240">
        <v>2</v>
      </c>
      <c r="P4" s="240"/>
      <c r="Q4" s="240"/>
      <c r="R4" s="240"/>
      <c r="S4" s="240"/>
      <c r="T4" s="240"/>
      <c r="U4" s="240"/>
      <c r="V4" s="240"/>
      <c r="W4" s="240"/>
      <c r="X4" s="240"/>
      <c r="Y4" s="240"/>
      <c r="Z4" s="240"/>
      <c r="AA4" s="240"/>
    </row>
    <row r="5" spans="1:27" ht="13.5">
      <c r="A5" s="240">
        <v>3</v>
      </c>
      <c r="B5" s="240"/>
      <c r="C5" s="240"/>
      <c r="D5" s="240"/>
      <c r="E5" s="240"/>
      <c r="F5" s="240"/>
      <c r="G5" s="240"/>
      <c r="H5" s="240"/>
      <c r="I5" s="240"/>
      <c r="J5" s="240"/>
      <c r="K5" s="240"/>
      <c r="L5" s="240"/>
      <c r="M5" s="240"/>
      <c r="N5" s="239"/>
      <c r="O5" s="240">
        <v>3</v>
      </c>
      <c r="P5" s="240"/>
      <c r="Q5" s="240"/>
      <c r="R5" s="240"/>
      <c r="S5" s="240"/>
      <c r="T5" s="240"/>
      <c r="U5" s="240"/>
      <c r="V5" s="240"/>
      <c r="W5" s="240"/>
      <c r="X5" s="240"/>
      <c r="Y5" s="240"/>
      <c r="Z5" s="240"/>
      <c r="AA5" s="240"/>
    </row>
    <row r="6" spans="1:27" ht="13.5">
      <c r="A6" s="240">
        <v>4</v>
      </c>
      <c r="B6" s="240"/>
      <c r="C6" s="240"/>
      <c r="D6" s="240"/>
      <c r="E6" s="240"/>
      <c r="F6" s="240"/>
      <c r="G6" s="240"/>
      <c r="H6" s="240"/>
      <c r="I6" s="240"/>
      <c r="J6" s="240"/>
      <c r="K6" s="240"/>
      <c r="L6" s="240"/>
      <c r="M6" s="240"/>
      <c r="N6" s="239"/>
      <c r="O6" s="240">
        <v>4</v>
      </c>
      <c r="P6" s="240"/>
      <c r="Q6" s="240"/>
      <c r="R6" s="240"/>
      <c r="S6" s="240"/>
      <c r="T6" s="240"/>
      <c r="U6" s="240"/>
      <c r="V6" s="240"/>
      <c r="W6" s="240"/>
      <c r="X6" s="240"/>
      <c r="Y6" s="240"/>
      <c r="Z6" s="240"/>
      <c r="AA6" s="240"/>
    </row>
    <row r="7" spans="1:27" ht="13.5">
      <c r="A7" s="240">
        <v>5</v>
      </c>
      <c r="B7" s="240"/>
      <c r="C7" s="240"/>
      <c r="D7" s="240"/>
      <c r="E7" s="240"/>
      <c r="F7" s="240"/>
      <c r="G7" s="240"/>
      <c r="H7" s="240"/>
      <c r="I7" s="240"/>
      <c r="J7" s="240"/>
      <c r="K7" s="240"/>
      <c r="L7" s="240"/>
      <c r="M7" s="240"/>
      <c r="N7" s="239"/>
      <c r="O7" s="240">
        <v>5</v>
      </c>
      <c r="P7" s="240"/>
      <c r="Q7" s="240"/>
      <c r="R7" s="240"/>
      <c r="S7" s="240"/>
      <c r="T7" s="240"/>
      <c r="U7" s="240"/>
      <c r="V7" s="240"/>
      <c r="W7" s="240"/>
      <c r="X7" s="240"/>
      <c r="Y7" s="240"/>
      <c r="Z7" s="240"/>
      <c r="AA7" s="240"/>
    </row>
    <row r="8" spans="1:27" ht="13.5">
      <c r="A8" s="240">
        <v>6</v>
      </c>
      <c r="B8" s="240"/>
      <c r="C8" s="240"/>
      <c r="D8" s="240"/>
      <c r="E8" s="240"/>
      <c r="F8" s="240"/>
      <c r="G8" s="240"/>
      <c r="H8" s="240"/>
      <c r="I8" s="240"/>
      <c r="J8" s="240"/>
      <c r="K8" s="240"/>
      <c r="L8" s="240"/>
      <c r="M8" s="240"/>
      <c r="N8" s="239"/>
      <c r="O8" s="240">
        <v>6</v>
      </c>
      <c r="P8" s="240"/>
      <c r="Q8" s="240"/>
      <c r="R8" s="240"/>
      <c r="S8" s="240"/>
      <c r="T8" s="240"/>
      <c r="U8" s="240"/>
      <c r="V8" s="240"/>
      <c r="W8" s="240"/>
      <c r="X8" s="240"/>
      <c r="Y8" s="240"/>
      <c r="Z8" s="240"/>
      <c r="AA8" s="240"/>
    </row>
    <row r="9" spans="1:27" ht="13.5">
      <c r="A9" s="240">
        <v>7</v>
      </c>
      <c r="B9" s="240"/>
      <c r="C9" s="240"/>
      <c r="D9" s="240"/>
      <c r="E9" s="240"/>
      <c r="F9" s="240"/>
      <c r="G9" s="240"/>
      <c r="H9" s="240"/>
      <c r="I9" s="240"/>
      <c r="J9" s="240"/>
      <c r="K9" s="240"/>
      <c r="L9" s="240"/>
      <c r="M9" s="240"/>
      <c r="N9" s="239"/>
      <c r="O9" s="240">
        <v>7</v>
      </c>
      <c r="P9" s="240"/>
      <c r="Q9" s="240"/>
      <c r="R9" s="240"/>
      <c r="S9" s="240"/>
      <c r="T9" s="240"/>
      <c r="U9" s="240"/>
      <c r="V9" s="240"/>
      <c r="W9" s="240"/>
      <c r="X9" s="240"/>
      <c r="Y9" s="240"/>
      <c r="Z9" s="240"/>
      <c r="AA9" s="240"/>
    </row>
    <row r="10" spans="1:27" ht="13.5">
      <c r="A10" s="240">
        <v>8</v>
      </c>
      <c r="B10" s="240"/>
      <c r="C10" s="240"/>
      <c r="D10" s="240"/>
      <c r="E10" s="240"/>
      <c r="F10" s="240"/>
      <c r="G10" s="240"/>
      <c r="H10" s="240"/>
      <c r="I10" s="240"/>
      <c r="J10" s="240"/>
      <c r="K10" s="240"/>
      <c r="L10" s="240"/>
      <c r="M10" s="240"/>
      <c r="N10" s="239"/>
      <c r="O10" s="240">
        <v>8</v>
      </c>
      <c r="P10" s="240"/>
      <c r="Q10" s="240"/>
      <c r="R10" s="240"/>
      <c r="S10" s="240"/>
      <c r="T10" s="240"/>
      <c r="U10" s="240"/>
      <c r="V10" s="240"/>
      <c r="W10" s="240"/>
      <c r="X10" s="240"/>
      <c r="Y10" s="240"/>
      <c r="Z10" s="240"/>
      <c r="AA10" s="240"/>
    </row>
    <row r="11" spans="1:27" ht="13.5">
      <c r="A11" s="240">
        <v>9</v>
      </c>
      <c r="B11" s="240"/>
      <c r="C11" s="240"/>
      <c r="D11" s="240"/>
      <c r="E11" s="240"/>
      <c r="F11" s="240"/>
      <c r="G11" s="240"/>
      <c r="H11" s="240"/>
      <c r="I11" s="240"/>
      <c r="J11" s="240"/>
      <c r="K11" s="240"/>
      <c r="L11" s="240"/>
      <c r="M11" s="240"/>
      <c r="N11" s="239"/>
      <c r="O11" s="240">
        <v>9</v>
      </c>
      <c r="P11" s="240"/>
      <c r="Q11" s="240"/>
      <c r="R11" s="240"/>
      <c r="S11" s="240"/>
      <c r="T11" s="240"/>
      <c r="U11" s="240"/>
      <c r="V11" s="240"/>
      <c r="W11" s="240"/>
      <c r="X11" s="240"/>
      <c r="Y11" s="240"/>
      <c r="Z11" s="240"/>
      <c r="AA11" s="240"/>
    </row>
    <row r="12" spans="1:27" ht="13.5">
      <c r="A12" s="240">
        <v>10</v>
      </c>
      <c r="B12" s="240"/>
      <c r="C12" s="240"/>
      <c r="D12" s="240"/>
      <c r="E12" s="240"/>
      <c r="F12" s="240"/>
      <c r="G12" s="240"/>
      <c r="H12" s="240"/>
      <c r="I12" s="240"/>
      <c r="J12" s="240"/>
      <c r="K12" s="240"/>
      <c r="L12" s="240"/>
      <c r="M12" s="240"/>
      <c r="N12" s="239"/>
      <c r="O12" s="240">
        <v>10</v>
      </c>
      <c r="P12" s="240"/>
      <c r="Q12" s="240"/>
      <c r="R12" s="240"/>
      <c r="S12" s="240"/>
      <c r="T12" s="240"/>
      <c r="U12" s="240"/>
      <c r="V12" s="240"/>
      <c r="W12" s="240"/>
      <c r="X12" s="240"/>
      <c r="Y12" s="240"/>
      <c r="Z12" s="240"/>
      <c r="AA12" s="240"/>
    </row>
    <row r="13" spans="1:27" ht="13.5">
      <c r="A13" s="240">
        <v>11</v>
      </c>
      <c r="B13" s="240"/>
      <c r="C13" s="240"/>
      <c r="D13" s="240"/>
      <c r="E13" s="240"/>
      <c r="F13" s="240"/>
      <c r="G13" s="240"/>
      <c r="H13" s="240"/>
      <c r="I13" s="240"/>
      <c r="J13" s="240"/>
      <c r="K13" s="240"/>
      <c r="L13" s="240"/>
      <c r="M13" s="240"/>
      <c r="N13" s="239"/>
      <c r="O13" s="240">
        <v>11</v>
      </c>
      <c r="P13" s="240"/>
      <c r="Q13" s="240"/>
      <c r="R13" s="240"/>
      <c r="S13" s="240"/>
      <c r="T13" s="240"/>
      <c r="U13" s="240"/>
      <c r="V13" s="240"/>
      <c r="W13" s="240"/>
      <c r="X13" s="240"/>
      <c r="Y13" s="240"/>
      <c r="Z13" s="240"/>
      <c r="AA13" s="240"/>
    </row>
    <row r="14" spans="1:27" ht="13.5">
      <c r="A14" s="240">
        <v>12</v>
      </c>
      <c r="B14" s="240"/>
      <c r="C14" s="240"/>
      <c r="D14" s="240"/>
      <c r="E14" s="240"/>
      <c r="F14" s="240"/>
      <c r="G14" s="240"/>
      <c r="H14" s="240"/>
      <c r="I14" s="240"/>
      <c r="J14" s="240"/>
      <c r="K14" s="240"/>
      <c r="L14" s="240"/>
      <c r="M14" s="240"/>
      <c r="N14" s="239"/>
      <c r="O14" s="240">
        <v>12</v>
      </c>
      <c r="P14" s="240"/>
      <c r="Q14" s="240"/>
      <c r="R14" s="240"/>
      <c r="S14" s="240"/>
      <c r="T14" s="240"/>
      <c r="U14" s="240"/>
      <c r="V14" s="240"/>
      <c r="W14" s="240"/>
      <c r="X14" s="240"/>
      <c r="Y14" s="240"/>
      <c r="Z14" s="240"/>
      <c r="AA14" s="240"/>
    </row>
    <row r="15" spans="1:27" ht="13.5">
      <c r="A15" s="240">
        <v>13</v>
      </c>
      <c r="B15" s="240"/>
      <c r="C15" s="240"/>
      <c r="D15" s="240"/>
      <c r="E15" s="240"/>
      <c r="F15" s="240"/>
      <c r="G15" s="240"/>
      <c r="H15" s="240"/>
      <c r="I15" s="240"/>
      <c r="J15" s="240"/>
      <c r="K15" s="240"/>
      <c r="L15" s="240"/>
      <c r="M15" s="240"/>
      <c r="N15" s="239"/>
      <c r="O15" s="240">
        <v>13</v>
      </c>
      <c r="P15" s="240"/>
      <c r="Q15" s="240"/>
      <c r="R15" s="240"/>
      <c r="S15" s="240"/>
      <c r="T15" s="240"/>
      <c r="U15" s="240"/>
      <c r="V15" s="240"/>
      <c r="W15" s="240"/>
      <c r="X15" s="240"/>
      <c r="Y15" s="240"/>
      <c r="Z15" s="240"/>
      <c r="AA15" s="240"/>
    </row>
    <row r="16" spans="1:27" ht="13.5">
      <c r="A16" s="240">
        <v>14</v>
      </c>
      <c r="B16" s="240"/>
      <c r="C16" s="240"/>
      <c r="D16" s="240"/>
      <c r="E16" s="240"/>
      <c r="F16" s="240"/>
      <c r="G16" s="240"/>
      <c r="H16" s="240"/>
      <c r="I16" s="240"/>
      <c r="J16" s="240"/>
      <c r="K16" s="240"/>
      <c r="L16" s="240"/>
      <c r="M16" s="240"/>
      <c r="N16" s="239"/>
      <c r="O16" s="240">
        <v>14</v>
      </c>
      <c r="P16" s="240"/>
      <c r="Q16" s="240"/>
      <c r="R16" s="240"/>
      <c r="S16" s="240"/>
      <c r="T16" s="240"/>
      <c r="U16" s="240"/>
      <c r="V16" s="240"/>
      <c r="W16" s="240"/>
      <c r="X16" s="240"/>
      <c r="Y16" s="240"/>
      <c r="Z16" s="240"/>
      <c r="AA16" s="240"/>
    </row>
    <row r="17" spans="1:27" ht="13.5">
      <c r="A17" s="240">
        <v>15</v>
      </c>
      <c r="B17" s="240"/>
      <c r="C17" s="240"/>
      <c r="D17" s="240"/>
      <c r="E17" s="240"/>
      <c r="F17" s="240"/>
      <c r="G17" s="240"/>
      <c r="H17" s="240"/>
      <c r="I17" s="240"/>
      <c r="J17" s="240"/>
      <c r="K17" s="240"/>
      <c r="L17" s="240"/>
      <c r="M17" s="240"/>
      <c r="N17" s="239"/>
      <c r="O17" s="240">
        <v>15</v>
      </c>
      <c r="P17" s="240"/>
      <c r="Q17" s="240"/>
      <c r="R17" s="240"/>
      <c r="S17" s="240"/>
      <c r="T17" s="240"/>
      <c r="U17" s="240"/>
      <c r="V17" s="240"/>
      <c r="W17" s="240"/>
      <c r="X17" s="240"/>
      <c r="Y17" s="240"/>
      <c r="Z17" s="240"/>
      <c r="AA17" s="240"/>
    </row>
    <row r="18" spans="1:27" ht="13.5">
      <c r="A18" s="240">
        <v>16</v>
      </c>
      <c r="B18" s="240"/>
      <c r="C18" s="240"/>
      <c r="D18" s="240"/>
      <c r="E18" s="240"/>
      <c r="F18" s="240"/>
      <c r="G18" s="240"/>
      <c r="H18" s="240"/>
      <c r="I18" s="240"/>
      <c r="J18" s="240"/>
      <c r="K18" s="240"/>
      <c r="L18" s="240"/>
      <c r="M18" s="240"/>
      <c r="N18" s="239"/>
      <c r="O18" s="240">
        <v>16</v>
      </c>
      <c r="P18" s="240"/>
      <c r="Q18" s="240"/>
      <c r="R18" s="240"/>
      <c r="S18" s="240"/>
      <c r="T18" s="240"/>
      <c r="U18" s="240"/>
      <c r="V18" s="240"/>
      <c r="W18" s="240"/>
      <c r="X18" s="240"/>
      <c r="Y18" s="240"/>
      <c r="Z18" s="240"/>
      <c r="AA18" s="240"/>
    </row>
    <row r="19" spans="1:27" ht="13.5">
      <c r="A19" s="240">
        <v>17</v>
      </c>
      <c r="B19" s="240"/>
      <c r="C19" s="240"/>
      <c r="D19" s="240"/>
      <c r="E19" s="240"/>
      <c r="F19" s="240"/>
      <c r="G19" s="240"/>
      <c r="H19" s="240"/>
      <c r="I19" s="240"/>
      <c r="J19" s="240"/>
      <c r="K19" s="240"/>
      <c r="L19" s="240"/>
      <c r="M19" s="240"/>
      <c r="N19" s="239"/>
      <c r="O19" s="240">
        <v>17</v>
      </c>
      <c r="P19" s="240"/>
      <c r="Q19" s="240"/>
      <c r="R19" s="240"/>
      <c r="S19" s="240"/>
      <c r="T19" s="240"/>
      <c r="U19" s="240"/>
      <c r="V19" s="240"/>
      <c r="W19" s="240"/>
      <c r="X19" s="240"/>
      <c r="Y19" s="240"/>
      <c r="Z19" s="240"/>
      <c r="AA19" s="240"/>
    </row>
    <row r="20" spans="1:27" ht="13.5">
      <c r="A20" s="240">
        <v>18</v>
      </c>
      <c r="B20" s="240"/>
      <c r="C20" s="240"/>
      <c r="D20" s="240"/>
      <c r="E20" s="240"/>
      <c r="F20" s="240"/>
      <c r="G20" s="240"/>
      <c r="H20" s="240"/>
      <c r="I20" s="240"/>
      <c r="J20" s="240"/>
      <c r="K20" s="240"/>
      <c r="L20" s="240"/>
      <c r="M20" s="240"/>
      <c r="N20" s="239"/>
      <c r="O20" s="240">
        <v>18</v>
      </c>
      <c r="P20" s="240"/>
      <c r="Q20" s="240"/>
      <c r="R20" s="240"/>
      <c r="S20" s="240"/>
      <c r="T20" s="240"/>
      <c r="U20" s="240"/>
      <c r="V20" s="240"/>
      <c r="W20" s="240"/>
      <c r="X20" s="240"/>
      <c r="Y20" s="240"/>
      <c r="Z20" s="240"/>
      <c r="AA20" s="240"/>
    </row>
    <row r="21" spans="1:27" ht="13.5">
      <c r="A21" s="240">
        <v>19</v>
      </c>
      <c r="B21" s="240"/>
      <c r="C21" s="240"/>
      <c r="D21" s="240"/>
      <c r="E21" s="240"/>
      <c r="F21" s="240"/>
      <c r="G21" s="240"/>
      <c r="H21" s="240"/>
      <c r="I21" s="240"/>
      <c r="J21" s="240"/>
      <c r="K21" s="240"/>
      <c r="L21" s="240"/>
      <c r="M21" s="240"/>
      <c r="N21" s="239"/>
      <c r="O21" s="240">
        <v>19</v>
      </c>
      <c r="P21" s="240"/>
      <c r="Q21" s="240"/>
      <c r="R21" s="240"/>
      <c r="S21" s="240"/>
      <c r="T21" s="240"/>
      <c r="U21" s="240"/>
      <c r="V21" s="240"/>
      <c r="W21" s="240"/>
      <c r="X21" s="240"/>
      <c r="Y21" s="240"/>
      <c r="Z21" s="240"/>
      <c r="AA21" s="240"/>
    </row>
    <row r="22" spans="1:27" ht="13.5">
      <c r="A22" s="240">
        <v>20</v>
      </c>
      <c r="B22" s="240"/>
      <c r="C22" s="240"/>
      <c r="D22" s="240"/>
      <c r="E22" s="240"/>
      <c r="F22" s="240"/>
      <c r="G22" s="240"/>
      <c r="H22" s="240"/>
      <c r="I22" s="240"/>
      <c r="J22" s="240"/>
      <c r="K22" s="240"/>
      <c r="L22" s="240"/>
      <c r="M22" s="240"/>
      <c r="N22" s="239"/>
      <c r="O22" s="240">
        <v>20</v>
      </c>
      <c r="P22" s="240"/>
      <c r="Q22" s="240"/>
      <c r="R22" s="240"/>
      <c r="S22" s="240"/>
      <c r="T22" s="240"/>
      <c r="U22" s="240"/>
      <c r="V22" s="240"/>
      <c r="W22" s="240"/>
      <c r="X22" s="240"/>
      <c r="Y22" s="240"/>
      <c r="Z22" s="240"/>
      <c r="AA22" s="240"/>
    </row>
    <row r="23" spans="1:27" ht="13.5">
      <c r="A23" s="240">
        <v>21</v>
      </c>
      <c r="B23" s="240"/>
      <c r="C23" s="240"/>
      <c r="D23" s="240"/>
      <c r="E23" s="240"/>
      <c r="F23" s="240"/>
      <c r="G23" s="240"/>
      <c r="H23" s="240"/>
      <c r="I23" s="240"/>
      <c r="J23" s="240"/>
      <c r="K23" s="240"/>
      <c r="L23" s="240"/>
      <c r="M23" s="240"/>
      <c r="N23" s="239"/>
      <c r="O23" s="240">
        <v>21</v>
      </c>
      <c r="P23" s="240"/>
      <c r="Q23" s="240"/>
      <c r="R23" s="240"/>
      <c r="S23" s="240"/>
      <c r="T23" s="240"/>
      <c r="U23" s="240"/>
      <c r="V23" s="240"/>
      <c r="W23" s="240"/>
      <c r="X23" s="240"/>
      <c r="Y23" s="240"/>
      <c r="Z23" s="240"/>
      <c r="AA23" s="240"/>
    </row>
    <row r="24" spans="1:27" ht="13.5">
      <c r="A24" s="240">
        <v>22</v>
      </c>
      <c r="B24" s="240"/>
      <c r="C24" s="240"/>
      <c r="D24" s="240"/>
      <c r="E24" s="240"/>
      <c r="F24" s="240"/>
      <c r="G24" s="240"/>
      <c r="H24" s="240"/>
      <c r="I24" s="240"/>
      <c r="J24" s="240"/>
      <c r="K24" s="240"/>
      <c r="L24" s="240"/>
      <c r="M24" s="240"/>
      <c r="N24" s="239"/>
      <c r="O24" s="240">
        <v>22</v>
      </c>
      <c r="P24" s="240"/>
      <c r="Q24" s="240"/>
      <c r="R24" s="240"/>
      <c r="S24" s="240"/>
      <c r="T24" s="240"/>
      <c r="U24" s="240"/>
      <c r="V24" s="240"/>
      <c r="W24" s="240"/>
      <c r="X24" s="240"/>
      <c r="Y24" s="240"/>
      <c r="Z24" s="240"/>
      <c r="AA24" s="240"/>
    </row>
    <row r="25" spans="1:27" ht="13.5">
      <c r="A25" s="240">
        <v>23</v>
      </c>
      <c r="B25" s="240"/>
      <c r="C25" s="240"/>
      <c r="D25" s="240"/>
      <c r="E25" s="240"/>
      <c r="F25" s="240"/>
      <c r="G25" s="240"/>
      <c r="H25" s="240"/>
      <c r="I25" s="240"/>
      <c r="J25" s="240"/>
      <c r="K25" s="240"/>
      <c r="L25" s="240"/>
      <c r="M25" s="240"/>
      <c r="N25" s="239"/>
      <c r="O25" s="240">
        <v>23</v>
      </c>
      <c r="P25" s="240"/>
      <c r="Q25" s="240"/>
      <c r="R25" s="240"/>
      <c r="S25" s="240"/>
      <c r="T25" s="240"/>
      <c r="U25" s="240"/>
      <c r="V25" s="240"/>
      <c r="W25" s="240"/>
      <c r="X25" s="240"/>
      <c r="Y25" s="240"/>
      <c r="Z25" s="240"/>
      <c r="AA25" s="240"/>
    </row>
    <row r="26" spans="1:27" ht="13.5">
      <c r="A26" s="240">
        <v>24</v>
      </c>
      <c r="B26" s="240"/>
      <c r="C26" s="240"/>
      <c r="D26" s="240"/>
      <c r="E26" s="240"/>
      <c r="F26" s="240"/>
      <c r="G26" s="240"/>
      <c r="H26" s="240"/>
      <c r="I26" s="240"/>
      <c r="J26" s="240"/>
      <c r="K26" s="240"/>
      <c r="L26" s="240"/>
      <c r="M26" s="240"/>
      <c r="N26" s="239"/>
      <c r="O26" s="240">
        <v>24</v>
      </c>
      <c r="P26" s="240"/>
      <c r="Q26" s="240"/>
      <c r="R26" s="240"/>
      <c r="S26" s="240"/>
      <c r="T26" s="240"/>
      <c r="U26" s="240"/>
      <c r="V26" s="240"/>
      <c r="W26" s="240"/>
      <c r="X26" s="240"/>
      <c r="Y26" s="240"/>
      <c r="Z26" s="240"/>
      <c r="AA26" s="240"/>
    </row>
    <row r="27" spans="1:27" ht="13.5">
      <c r="A27" s="240">
        <v>25</v>
      </c>
      <c r="B27" s="240"/>
      <c r="C27" s="240"/>
      <c r="D27" s="240"/>
      <c r="E27" s="240"/>
      <c r="F27" s="240"/>
      <c r="G27" s="240"/>
      <c r="H27" s="240"/>
      <c r="I27" s="240"/>
      <c r="J27" s="240"/>
      <c r="K27" s="240"/>
      <c r="L27" s="240"/>
      <c r="M27" s="240"/>
      <c r="N27" s="239"/>
      <c r="O27" s="240">
        <v>25</v>
      </c>
      <c r="P27" s="240"/>
      <c r="Q27" s="240"/>
      <c r="R27" s="240"/>
      <c r="S27" s="240"/>
      <c r="T27" s="240"/>
      <c r="U27" s="240"/>
      <c r="V27" s="240"/>
      <c r="W27" s="240"/>
      <c r="X27" s="240"/>
      <c r="Y27" s="240"/>
      <c r="Z27" s="240"/>
      <c r="AA27" s="240"/>
    </row>
    <row r="28" spans="1:27" ht="13.5">
      <c r="A28" s="240">
        <v>26</v>
      </c>
      <c r="B28" s="240"/>
      <c r="C28" s="240"/>
      <c r="D28" s="240"/>
      <c r="E28" s="240"/>
      <c r="F28" s="240"/>
      <c r="G28" s="240"/>
      <c r="H28" s="240"/>
      <c r="I28" s="240"/>
      <c r="J28" s="240"/>
      <c r="K28" s="240"/>
      <c r="L28" s="240"/>
      <c r="M28" s="240"/>
      <c r="N28" s="239"/>
      <c r="O28" s="240">
        <v>26</v>
      </c>
      <c r="P28" s="240"/>
      <c r="Q28" s="240"/>
      <c r="R28" s="240"/>
      <c r="S28" s="240"/>
      <c r="T28" s="240"/>
      <c r="U28" s="240"/>
      <c r="V28" s="240"/>
      <c r="W28" s="240"/>
      <c r="X28" s="240"/>
      <c r="Y28" s="240"/>
      <c r="Z28" s="240"/>
      <c r="AA28" s="240"/>
    </row>
    <row r="29" spans="1:27" ht="13.5">
      <c r="A29" s="240">
        <v>27</v>
      </c>
      <c r="B29" s="240"/>
      <c r="C29" s="240"/>
      <c r="D29" s="240"/>
      <c r="E29" s="240"/>
      <c r="F29" s="240"/>
      <c r="G29" s="240"/>
      <c r="H29" s="240"/>
      <c r="I29" s="240"/>
      <c r="J29" s="240"/>
      <c r="K29" s="240"/>
      <c r="L29" s="240"/>
      <c r="M29" s="240"/>
      <c r="N29" s="239"/>
      <c r="O29" s="240">
        <v>27</v>
      </c>
      <c r="P29" s="240"/>
      <c r="Q29" s="240"/>
      <c r="R29" s="240"/>
      <c r="S29" s="240"/>
      <c r="T29" s="240"/>
      <c r="U29" s="240"/>
      <c r="V29" s="240"/>
      <c r="W29" s="240"/>
      <c r="X29" s="240"/>
      <c r="Y29" s="240"/>
      <c r="Z29" s="240"/>
      <c r="AA29" s="240"/>
    </row>
    <row r="30" spans="1:27" ht="13.5">
      <c r="A30" s="240">
        <v>28</v>
      </c>
      <c r="B30" s="240"/>
      <c r="C30" s="240"/>
      <c r="D30" s="240"/>
      <c r="E30" s="240"/>
      <c r="F30" s="240"/>
      <c r="G30" s="240"/>
      <c r="H30" s="240"/>
      <c r="I30" s="240"/>
      <c r="J30" s="240"/>
      <c r="K30" s="240"/>
      <c r="L30" s="240"/>
      <c r="M30" s="240"/>
      <c r="N30" s="239"/>
      <c r="O30" s="240">
        <v>28</v>
      </c>
      <c r="P30" s="240"/>
      <c r="Q30" s="240"/>
      <c r="R30" s="240"/>
      <c r="S30" s="240"/>
      <c r="T30" s="240"/>
      <c r="U30" s="240"/>
      <c r="V30" s="240"/>
      <c r="W30" s="240"/>
      <c r="X30" s="240"/>
      <c r="Y30" s="240"/>
      <c r="Z30" s="240"/>
      <c r="AA30" s="240"/>
    </row>
    <row r="31" spans="1:27" ht="13.5">
      <c r="A31" s="240">
        <v>29</v>
      </c>
      <c r="B31" s="240"/>
      <c r="C31" s="240"/>
      <c r="D31" s="240"/>
      <c r="E31" s="240"/>
      <c r="F31" s="240"/>
      <c r="G31" s="240"/>
      <c r="H31" s="240"/>
      <c r="I31" s="240"/>
      <c r="J31" s="240"/>
      <c r="K31" s="240"/>
      <c r="L31" s="240"/>
      <c r="M31" s="240"/>
      <c r="N31" s="239"/>
      <c r="O31" s="240">
        <v>29</v>
      </c>
      <c r="P31" s="240"/>
      <c r="Q31" s="240"/>
      <c r="R31" s="240"/>
      <c r="S31" s="240"/>
      <c r="T31" s="240"/>
      <c r="U31" s="240"/>
      <c r="V31" s="240"/>
      <c r="W31" s="240"/>
      <c r="X31" s="240"/>
      <c r="Y31" s="240"/>
      <c r="Z31" s="240"/>
      <c r="AA31" s="240"/>
    </row>
    <row r="32" spans="1:27" ht="13.5">
      <c r="A32" s="240">
        <v>30</v>
      </c>
      <c r="B32" s="240"/>
      <c r="C32" s="240"/>
      <c r="D32" s="240"/>
      <c r="E32" s="240"/>
      <c r="F32" s="240"/>
      <c r="G32" s="240"/>
      <c r="H32" s="240"/>
      <c r="I32" s="240"/>
      <c r="J32" s="240"/>
      <c r="K32" s="240"/>
      <c r="L32" s="240"/>
      <c r="M32" s="240"/>
      <c r="N32" s="239"/>
      <c r="O32" s="240">
        <v>30</v>
      </c>
      <c r="P32" s="240"/>
      <c r="Q32" s="240"/>
      <c r="R32" s="240"/>
      <c r="S32" s="240"/>
      <c r="T32" s="240"/>
      <c r="U32" s="240"/>
      <c r="V32" s="240"/>
      <c r="W32" s="240"/>
      <c r="X32" s="240"/>
      <c r="Y32" s="240"/>
      <c r="Z32" s="240"/>
      <c r="AA32" s="240"/>
    </row>
    <row r="33" spans="1:27" ht="13.5">
      <c r="A33" s="240">
        <v>31</v>
      </c>
      <c r="B33" s="240"/>
      <c r="C33" s="240"/>
      <c r="D33" s="240"/>
      <c r="E33" s="240"/>
      <c r="F33" s="240"/>
      <c r="G33" s="240"/>
      <c r="H33" s="240"/>
      <c r="I33" s="240"/>
      <c r="J33" s="240"/>
      <c r="K33" s="240"/>
      <c r="L33" s="240"/>
      <c r="M33" s="240"/>
      <c r="N33" s="239"/>
      <c r="O33" s="240">
        <v>31</v>
      </c>
      <c r="P33" s="240"/>
      <c r="Q33" s="240"/>
      <c r="R33" s="240"/>
      <c r="S33" s="240"/>
      <c r="T33" s="240"/>
      <c r="U33" s="240"/>
      <c r="V33" s="240"/>
      <c r="W33" s="240"/>
      <c r="X33" s="240"/>
      <c r="Y33" s="240"/>
      <c r="Z33" s="240"/>
      <c r="AA33" s="240"/>
    </row>
    <row r="34" spans="1:27" ht="13.5">
      <c r="A34" s="240">
        <v>32</v>
      </c>
      <c r="B34" s="240"/>
      <c r="C34" s="240"/>
      <c r="D34" s="240"/>
      <c r="E34" s="240"/>
      <c r="F34" s="240"/>
      <c r="G34" s="240"/>
      <c r="H34" s="240"/>
      <c r="I34" s="240"/>
      <c r="J34" s="240"/>
      <c r="K34" s="240"/>
      <c r="L34" s="240"/>
      <c r="M34" s="240"/>
      <c r="N34" s="239"/>
      <c r="O34" s="240">
        <v>32</v>
      </c>
      <c r="P34" s="240"/>
      <c r="Q34" s="240"/>
      <c r="R34" s="240"/>
      <c r="S34" s="240"/>
      <c r="T34" s="240"/>
      <c r="U34" s="240"/>
      <c r="V34" s="240"/>
      <c r="W34" s="240"/>
      <c r="X34" s="240"/>
      <c r="Y34" s="240"/>
      <c r="Z34" s="240"/>
      <c r="AA34" s="240"/>
    </row>
    <row r="35" spans="1:27" ht="13.5">
      <c r="A35" s="240">
        <v>33</v>
      </c>
      <c r="B35" s="240"/>
      <c r="C35" s="240"/>
      <c r="D35" s="240"/>
      <c r="E35" s="240"/>
      <c r="F35" s="240"/>
      <c r="G35" s="240"/>
      <c r="H35" s="240"/>
      <c r="I35" s="240"/>
      <c r="J35" s="240"/>
      <c r="K35" s="240"/>
      <c r="L35" s="240"/>
      <c r="M35" s="240"/>
      <c r="N35" s="239"/>
      <c r="O35" s="240">
        <v>33</v>
      </c>
      <c r="P35" s="240"/>
      <c r="Q35" s="240"/>
      <c r="R35" s="240"/>
      <c r="S35" s="240"/>
      <c r="T35" s="240"/>
      <c r="U35" s="240"/>
      <c r="V35" s="240"/>
      <c r="W35" s="240"/>
      <c r="X35" s="240"/>
      <c r="Y35" s="240"/>
      <c r="Z35" s="240"/>
      <c r="AA35" s="240"/>
    </row>
    <row r="36" spans="1:27" ht="13.5">
      <c r="A36" s="240">
        <v>34</v>
      </c>
      <c r="B36" s="240"/>
      <c r="C36" s="240"/>
      <c r="D36" s="240"/>
      <c r="E36" s="240"/>
      <c r="F36" s="240"/>
      <c r="G36" s="240"/>
      <c r="H36" s="240"/>
      <c r="I36" s="240"/>
      <c r="J36" s="240"/>
      <c r="K36" s="240"/>
      <c r="L36" s="240"/>
      <c r="M36" s="240"/>
      <c r="N36" s="239"/>
      <c r="O36" s="240">
        <v>34</v>
      </c>
      <c r="P36" s="240"/>
      <c r="Q36" s="240"/>
      <c r="R36" s="240"/>
      <c r="S36" s="240"/>
      <c r="T36" s="240"/>
      <c r="U36" s="240"/>
      <c r="V36" s="240"/>
      <c r="W36" s="240"/>
      <c r="X36" s="240"/>
      <c r="Y36" s="240"/>
      <c r="Z36" s="240"/>
      <c r="AA36" s="240"/>
    </row>
    <row r="37" spans="1:27" ht="13.5">
      <c r="A37" s="240">
        <v>35</v>
      </c>
      <c r="B37" s="240"/>
      <c r="C37" s="240"/>
      <c r="D37" s="240"/>
      <c r="E37" s="240"/>
      <c r="F37" s="240"/>
      <c r="G37" s="240"/>
      <c r="H37" s="240"/>
      <c r="I37" s="240"/>
      <c r="J37" s="240"/>
      <c r="K37" s="240"/>
      <c r="L37" s="240"/>
      <c r="M37" s="240"/>
      <c r="N37" s="239"/>
      <c r="O37" s="240">
        <v>35</v>
      </c>
      <c r="P37" s="240"/>
      <c r="Q37" s="240"/>
      <c r="R37" s="240"/>
      <c r="S37" s="240"/>
      <c r="T37" s="240"/>
      <c r="U37" s="240"/>
      <c r="V37" s="240"/>
      <c r="W37" s="240"/>
      <c r="X37" s="240"/>
      <c r="Y37" s="240"/>
      <c r="Z37" s="240"/>
      <c r="AA37" s="240"/>
    </row>
    <row r="38" spans="1:27" ht="13.5">
      <c r="A38" s="240">
        <v>36</v>
      </c>
      <c r="B38" s="240"/>
      <c r="C38" s="240"/>
      <c r="D38" s="240"/>
      <c r="E38" s="240"/>
      <c r="F38" s="240"/>
      <c r="G38" s="240"/>
      <c r="H38" s="240"/>
      <c r="I38" s="240"/>
      <c r="J38" s="240"/>
      <c r="K38" s="240"/>
      <c r="L38" s="240"/>
      <c r="M38" s="240"/>
      <c r="N38" s="239"/>
      <c r="O38" s="240">
        <v>36</v>
      </c>
      <c r="P38" s="240"/>
      <c r="Q38" s="240"/>
      <c r="R38" s="240"/>
      <c r="S38" s="240"/>
      <c r="T38" s="240"/>
      <c r="U38" s="240"/>
      <c r="V38" s="240"/>
      <c r="W38" s="240"/>
      <c r="X38" s="240"/>
      <c r="Y38" s="240"/>
      <c r="Z38" s="240"/>
      <c r="AA38" s="240"/>
    </row>
    <row r="39" spans="1:27" ht="13.5">
      <c r="A39" s="240">
        <v>37</v>
      </c>
      <c r="B39" s="240"/>
      <c r="C39" s="240"/>
      <c r="D39" s="240"/>
      <c r="E39" s="240"/>
      <c r="F39" s="240"/>
      <c r="G39" s="240"/>
      <c r="H39" s="240"/>
      <c r="I39" s="240"/>
      <c r="J39" s="240"/>
      <c r="K39" s="240"/>
      <c r="L39" s="240"/>
      <c r="M39" s="240"/>
      <c r="N39" s="239"/>
      <c r="O39" s="240">
        <v>37</v>
      </c>
      <c r="P39" s="240"/>
      <c r="Q39" s="240"/>
      <c r="R39" s="240"/>
      <c r="S39" s="240"/>
      <c r="T39" s="240"/>
      <c r="U39" s="240"/>
      <c r="V39" s="240"/>
      <c r="W39" s="240"/>
      <c r="X39" s="240"/>
      <c r="Y39" s="240"/>
      <c r="Z39" s="240"/>
      <c r="AA39" s="240"/>
    </row>
    <row r="40" spans="1:27" ht="13.5">
      <c r="A40" s="240">
        <v>38</v>
      </c>
      <c r="B40" s="240"/>
      <c r="C40" s="240"/>
      <c r="D40" s="240"/>
      <c r="E40" s="240"/>
      <c r="F40" s="240"/>
      <c r="G40" s="240"/>
      <c r="H40" s="240"/>
      <c r="I40" s="240"/>
      <c r="J40" s="240"/>
      <c r="K40" s="240"/>
      <c r="L40" s="240"/>
      <c r="M40" s="240"/>
      <c r="N40" s="239"/>
      <c r="O40" s="240">
        <v>38</v>
      </c>
      <c r="P40" s="240"/>
      <c r="Q40" s="240"/>
      <c r="R40" s="240"/>
      <c r="S40" s="240"/>
      <c r="T40" s="240"/>
      <c r="U40" s="240"/>
      <c r="V40" s="240"/>
      <c r="W40" s="240"/>
      <c r="X40" s="240"/>
      <c r="Y40" s="240"/>
      <c r="Z40" s="240"/>
      <c r="AA40" s="240"/>
    </row>
    <row r="41" spans="1:27" ht="13.5">
      <c r="A41" s="240">
        <v>39</v>
      </c>
      <c r="B41" s="240"/>
      <c r="C41" s="240"/>
      <c r="D41" s="240"/>
      <c r="E41" s="240"/>
      <c r="F41" s="240"/>
      <c r="G41" s="240"/>
      <c r="H41" s="240"/>
      <c r="I41" s="240"/>
      <c r="J41" s="240"/>
      <c r="K41" s="240"/>
      <c r="L41" s="240"/>
      <c r="M41" s="240"/>
      <c r="N41" s="239"/>
      <c r="O41" s="240">
        <v>39</v>
      </c>
      <c r="P41" s="240"/>
      <c r="Q41" s="240"/>
      <c r="R41" s="240"/>
      <c r="S41" s="240"/>
      <c r="T41" s="240"/>
      <c r="U41" s="240"/>
      <c r="V41" s="240"/>
      <c r="W41" s="240"/>
      <c r="X41" s="240"/>
      <c r="Y41" s="240"/>
      <c r="Z41" s="240"/>
      <c r="AA41" s="240"/>
    </row>
    <row r="42" spans="1:27" ht="13.5">
      <c r="A42" s="240">
        <v>40</v>
      </c>
      <c r="B42" s="240"/>
      <c r="C42" s="240"/>
      <c r="D42" s="240"/>
      <c r="E42" s="240"/>
      <c r="F42" s="240"/>
      <c r="G42" s="240"/>
      <c r="H42" s="240"/>
      <c r="I42" s="240"/>
      <c r="J42" s="240"/>
      <c r="K42" s="240"/>
      <c r="L42" s="240"/>
      <c r="M42" s="240"/>
      <c r="N42" s="239"/>
      <c r="O42" s="240">
        <v>40</v>
      </c>
      <c r="P42" s="240"/>
      <c r="Q42" s="240"/>
      <c r="R42" s="240"/>
      <c r="S42" s="240"/>
      <c r="T42" s="240"/>
      <c r="U42" s="240"/>
      <c r="V42" s="240"/>
      <c r="W42" s="240"/>
      <c r="X42" s="240"/>
      <c r="Y42" s="240"/>
      <c r="Z42" s="240"/>
      <c r="AA42" s="240"/>
    </row>
    <row r="43" spans="1:27" ht="13.5">
      <c r="A43" s="240">
        <v>41</v>
      </c>
      <c r="B43" s="240"/>
      <c r="C43" s="240"/>
      <c r="D43" s="240"/>
      <c r="E43" s="240"/>
      <c r="F43" s="240"/>
      <c r="G43" s="240"/>
      <c r="H43" s="240"/>
      <c r="I43" s="240"/>
      <c r="J43" s="240"/>
      <c r="K43" s="240"/>
      <c r="L43" s="240"/>
      <c r="M43" s="240"/>
      <c r="N43" s="239"/>
      <c r="O43" s="240">
        <v>41</v>
      </c>
      <c r="P43" s="240"/>
      <c r="Q43" s="240"/>
      <c r="R43" s="240"/>
      <c r="S43" s="240"/>
      <c r="T43" s="240"/>
      <c r="U43" s="240"/>
      <c r="V43" s="240"/>
      <c r="W43" s="240"/>
      <c r="X43" s="240"/>
      <c r="Y43" s="240"/>
      <c r="Z43" s="240"/>
      <c r="AA43" s="240"/>
    </row>
    <row r="44" spans="1:27" ht="13.5">
      <c r="A44" s="240">
        <v>42</v>
      </c>
      <c r="B44" s="240"/>
      <c r="C44" s="240"/>
      <c r="D44" s="240"/>
      <c r="E44" s="240"/>
      <c r="F44" s="240"/>
      <c r="G44" s="240"/>
      <c r="H44" s="240"/>
      <c r="I44" s="240"/>
      <c r="J44" s="240"/>
      <c r="K44" s="240"/>
      <c r="L44" s="240"/>
      <c r="M44" s="240"/>
      <c r="N44" s="239"/>
      <c r="O44" s="240">
        <v>42</v>
      </c>
      <c r="P44" s="240"/>
      <c r="Q44" s="240"/>
      <c r="R44" s="240"/>
      <c r="S44" s="240"/>
      <c r="T44" s="240"/>
      <c r="U44" s="240"/>
      <c r="V44" s="240"/>
      <c r="W44" s="240"/>
      <c r="X44" s="240"/>
      <c r="Y44" s="240"/>
      <c r="Z44" s="240"/>
      <c r="AA44" s="240"/>
    </row>
    <row r="45" spans="1:27" ht="13.5">
      <c r="A45" s="240">
        <v>43</v>
      </c>
      <c r="B45" s="240"/>
      <c r="C45" s="240"/>
      <c r="D45" s="240"/>
      <c r="E45" s="240"/>
      <c r="F45" s="240"/>
      <c r="G45" s="240"/>
      <c r="H45" s="240"/>
      <c r="I45" s="240"/>
      <c r="J45" s="240"/>
      <c r="K45" s="240"/>
      <c r="L45" s="240"/>
      <c r="M45" s="240"/>
      <c r="N45" s="239"/>
      <c r="O45" s="240">
        <v>43</v>
      </c>
      <c r="P45" s="240"/>
      <c r="Q45" s="240"/>
      <c r="R45" s="240"/>
      <c r="S45" s="240"/>
      <c r="T45" s="240"/>
      <c r="U45" s="240"/>
      <c r="V45" s="240"/>
      <c r="W45" s="240"/>
      <c r="X45" s="240"/>
      <c r="Y45" s="240"/>
      <c r="Z45" s="240"/>
      <c r="AA45" s="240"/>
    </row>
    <row r="46" spans="1:27" ht="13.5">
      <c r="A46" s="240">
        <v>44</v>
      </c>
      <c r="B46" s="240"/>
      <c r="C46" s="240"/>
      <c r="D46" s="240"/>
      <c r="E46" s="240"/>
      <c r="F46" s="240"/>
      <c r="G46" s="240"/>
      <c r="H46" s="240"/>
      <c r="I46" s="240"/>
      <c r="J46" s="240"/>
      <c r="K46" s="240"/>
      <c r="L46" s="240"/>
      <c r="M46" s="240"/>
      <c r="N46" s="239"/>
      <c r="O46" s="240">
        <v>44</v>
      </c>
      <c r="P46" s="240"/>
      <c r="Q46" s="240"/>
      <c r="R46" s="240"/>
      <c r="S46" s="240"/>
      <c r="T46" s="240"/>
      <c r="U46" s="240"/>
      <c r="V46" s="240"/>
      <c r="W46" s="240"/>
      <c r="X46" s="240"/>
      <c r="Y46" s="240"/>
      <c r="Z46" s="240"/>
      <c r="AA46" s="240"/>
    </row>
    <row r="47" spans="1:27" ht="13.5">
      <c r="A47" s="240">
        <v>45</v>
      </c>
      <c r="B47" s="240"/>
      <c r="C47" s="240"/>
      <c r="D47" s="240"/>
      <c r="E47" s="240"/>
      <c r="F47" s="240"/>
      <c r="G47" s="240"/>
      <c r="H47" s="240"/>
      <c r="I47" s="240"/>
      <c r="J47" s="240"/>
      <c r="K47" s="240"/>
      <c r="L47" s="240"/>
      <c r="M47" s="240"/>
      <c r="N47" s="239"/>
      <c r="O47" s="240">
        <v>45</v>
      </c>
      <c r="P47" s="240"/>
      <c r="Q47" s="240"/>
      <c r="R47" s="240"/>
      <c r="S47" s="240"/>
      <c r="T47" s="240"/>
      <c r="U47" s="240"/>
      <c r="V47" s="240"/>
      <c r="W47" s="240"/>
      <c r="X47" s="240"/>
      <c r="Y47" s="240"/>
      <c r="Z47" s="240"/>
      <c r="AA47" s="240"/>
    </row>
    <row r="48" spans="1:27" ht="13.5">
      <c r="A48" s="240">
        <v>46</v>
      </c>
      <c r="B48" s="240"/>
      <c r="C48" s="240"/>
      <c r="D48" s="240"/>
      <c r="E48" s="240"/>
      <c r="F48" s="240"/>
      <c r="G48" s="240"/>
      <c r="H48" s="240"/>
      <c r="I48" s="240"/>
      <c r="J48" s="240"/>
      <c r="K48" s="240"/>
      <c r="L48" s="240"/>
      <c r="M48" s="240"/>
      <c r="N48" s="239"/>
      <c r="O48" s="240">
        <v>46</v>
      </c>
      <c r="P48" s="240"/>
      <c r="Q48" s="240"/>
      <c r="R48" s="240"/>
      <c r="S48" s="240"/>
      <c r="T48" s="240"/>
      <c r="U48" s="240"/>
      <c r="V48" s="240"/>
      <c r="W48" s="240"/>
      <c r="X48" s="240"/>
      <c r="Y48" s="240"/>
      <c r="Z48" s="240"/>
      <c r="AA48" s="240"/>
    </row>
    <row r="49" spans="1:27" ht="13.5">
      <c r="A49" s="240">
        <v>47</v>
      </c>
      <c r="B49" s="240"/>
      <c r="C49" s="240"/>
      <c r="D49" s="240"/>
      <c r="E49" s="240"/>
      <c r="F49" s="240"/>
      <c r="G49" s="240"/>
      <c r="H49" s="240"/>
      <c r="I49" s="240"/>
      <c r="J49" s="240"/>
      <c r="K49" s="240"/>
      <c r="L49" s="240"/>
      <c r="M49" s="240"/>
      <c r="N49" s="239"/>
      <c r="O49" s="240">
        <v>47</v>
      </c>
      <c r="P49" s="240"/>
      <c r="Q49" s="240"/>
      <c r="R49" s="240"/>
      <c r="S49" s="240"/>
      <c r="T49" s="240"/>
      <c r="U49" s="240"/>
      <c r="V49" s="240"/>
      <c r="W49" s="240"/>
      <c r="X49" s="240"/>
      <c r="Y49" s="240"/>
      <c r="Z49" s="240"/>
      <c r="AA49" s="240"/>
    </row>
    <row r="50" spans="1:27" ht="13.5">
      <c r="A50" s="240">
        <v>48</v>
      </c>
      <c r="B50" s="240"/>
      <c r="C50" s="240"/>
      <c r="D50" s="240"/>
      <c r="E50" s="240"/>
      <c r="F50" s="240"/>
      <c r="G50" s="240"/>
      <c r="H50" s="240"/>
      <c r="I50" s="240"/>
      <c r="J50" s="240"/>
      <c r="K50" s="240"/>
      <c r="L50" s="240"/>
      <c r="M50" s="240"/>
      <c r="N50" s="239"/>
      <c r="O50" s="240">
        <v>48</v>
      </c>
      <c r="P50" s="240"/>
      <c r="Q50" s="240"/>
      <c r="R50" s="240"/>
      <c r="S50" s="240"/>
      <c r="T50" s="240"/>
      <c r="U50" s="240"/>
      <c r="V50" s="240"/>
      <c r="W50" s="240"/>
      <c r="X50" s="240"/>
      <c r="Y50" s="240"/>
      <c r="Z50" s="240"/>
      <c r="AA50" s="240"/>
    </row>
    <row r="51" spans="1:27" ht="13.5">
      <c r="A51" s="240">
        <v>49</v>
      </c>
      <c r="B51" s="240"/>
      <c r="C51" s="240"/>
      <c r="D51" s="240"/>
      <c r="E51" s="240"/>
      <c r="F51" s="240"/>
      <c r="G51" s="240"/>
      <c r="H51" s="240"/>
      <c r="I51" s="240"/>
      <c r="J51" s="240"/>
      <c r="K51" s="240"/>
      <c r="L51" s="240"/>
      <c r="M51" s="240"/>
      <c r="N51" s="239"/>
      <c r="O51" s="240">
        <v>49</v>
      </c>
      <c r="P51" s="240"/>
      <c r="Q51" s="240"/>
      <c r="R51" s="240"/>
      <c r="S51" s="240"/>
      <c r="T51" s="240"/>
      <c r="U51" s="240"/>
      <c r="V51" s="240"/>
      <c r="W51" s="240"/>
      <c r="X51" s="240"/>
      <c r="Y51" s="240"/>
      <c r="Z51" s="240"/>
      <c r="AA51" s="240"/>
    </row>
    <row r="52" spans="1:27" ht="13.5">
      <c r="A52" s="240">
        <v>50</v>
      </c>
      <c r="B52" s="240"/>
      <c r="C52" s="240"/>
      <c r="D52" s="240"/>
      <c r="E52" s="240"/>
      <c r="F52" s="240"/>
      <c r="G52" s="240"/>
      <c r="H52" s="240"/>
      <c r="I52" s="240"/>
      <c r="J52" s="240"/>
      <c r="K52" s="240"/>
      <c r="L52" s="240"/>
      <c r="M52" s="240"/>
      <c r="N52" s="239"/>
      <c r="O52" s="240">
        <v>50</v>
      </c>
      <c r="P52" s="240"/>
      <c r="Q52" s="240"/>
      <c r="R52" s="240"/>
      <c r="S52" s="240"/>
      <c r="T52" s="240"/>
      <c r="U52" s="240"/>
      <c r="V52" s="240"/>
      <c r="W52" s="240"/>
      <c r="X52" s="240"/>
      <c r="Y52" s="240"/>
      <c r="Z52" s="240"/>
      <c r="AA52" s="240"/>
    </row>
  </sheetData>
  <sheetProtection sheet="1"/>
  <dataValidations count="1">
    <dataValidation allowBlank="1" showInputMessage="1" showErrorMessage="1" imeMode="halfKatakana" sqref="H1:I1 V1:W1 V3:W52 H3:I52"/>
  </dataValidations>
  <printOptions/>
  <pageMargins left="0.7086614173228347" right="0.31496062992125984" top="0.7480314960629921" bottom="0.7480314960629921" header="0.31496062992125984" footer="0.31496062992125984"/>
  <pageSetup orientation="landscape" paperSize="9" scale="110"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X52"/>
  <sheetViews>
    <sheetView zoomScale="96" zoomScaleNormal="96" zoomScalePageLayoutView="0" workbookViewId="0" topLeftCell="A1">
      <selection activeCell="M53" sqref="M53"/>
    </sheetView>
  </sheetViews>
  <sheetFormatPr defaultColWidth="9.00390625" defaultRowHeight="13.5"/>
  <cols>
    <col min="1" max="1" width="5.75390625" style="68" bestFit="1" customWidth="1"/>
    <col min="2" max="2" width="11.875" style="68" customWidth="1"/>
    <col min="3" max="3" width="7.625" style="68" customWidth="1"/>
    <col min="4" max="5" width="9.875" style="68" customWidth="1"/>
    <col min="6" max="6" width="9.875" style="68" hidden="1" customWidth="1"/>
    <col min="7" max="7" width="5.75390625" style="68" bestFit="1" customWidth="1"/>
    <col min="8" max="8" width="11.875" style="68" customWidth="1"/>
    <col min="9" max="9" width="7.625" style="68" customWidth="1"/>
    <col min="10" max="11" width="9.875" style="68" customWidth="1"/>
    <col min="12" max="12" width="9.00390625" style="68" hidden="1" customWidth="1"/>
    <col min="13" max="13" width="3.125" style="68" customWidth="1"/>
    <col min="14" max="15" width="9.00390625" style="68" hidden="1" customWidth="1"/>
    <col min="16" max="17" width="22.25390625" style="68" hidden="1" customWidth="1"/>
    <col min="18" max="18" width="2.25390625" style="68" customWidth="1"/>
    <col min="19" max="20" width="9.00390625" style="68" customWidth="1"/>
    <col min="21" max="21" width="14.25390625" style="68" customWidth="1"/>
    <col min="22" max="16384" width="9.00390625" style="68" customWidth="1"/>
  </cols>
  <sheetData>
    <row r="1" spans="1:14" ht="30" customHeight="1" thickBot="1">
      <c r="A1" s="356" t="s">
        <v>290</v>
      </c>
      <c r="B1" s="356"/>
      <c r="C1" s="356"/>
      <c r="D1" s="237" t="s">
        <v>289</v>
      </c>
      <c r="E1" s="237"/>
      <c r="F1" s="237"/>
      <c r="G1" s="237"/>
      <c r="H1" s="237"/>
      <c r="I1" s="237"/>
      <c r="J1" s="237"/>
      <c r="K1" s="237"/>
      <c r="L1" s="237"/>
      <c r="M1" s="237"/>
      <c r="N1" s="237"/>
    </row>
    <row r="2" spans="1:24" ht="15" customHeight="1">
      <c r="A2" s="204" t="s">
        <v>90</v>
      </c>
      <c r="B2" s="373" t="s">
        <v>204</v>
      </c>
      <c r="C2" s="373"/>
      <c r="D2" s="374"/>
      <c r="E2" s="361" t="s">
        <v>93</v>
      </c>
      <c r="F2" s="205"/>
      <c r="G2" s="206" t="s">
        <v>86</v>
      </c>
      <c r="H2" s="207">
        <v>12</v>
      </c>
      <c r="I2" s="208" t="s">
        <v>273</v>
      </c>
      <c r="J2" s="340">
        <f>N2*H2</f>
        <v>9600</v>
      </c>
      <c r="K2" s="341"/>
      <c r="N2" s="68">
        <v>800</v>
      </c>
      <c r="P2" s="68">
        <f>COUNTA(B8:B52)-COUNTIF(B8:B52,N13)</f>
        <v>15</v>
      </c>
      <c r="Q2" s="68">
        <f>COUNTA(H8:H52)-COUNTIF(H8:H52,O11)</f>
        <v>13</v>
      </c>
      <c r="S2" s="79"/>
      <c r="T2" s="73"/>
      <c r="U2" s="199" t="s">
        <v>233</v>
      </c>
      <c r="V2" s="71"/>
      <c r="X2" s="203" t="s">
        <v>233</v>
      </c>
    </row>
    <row r="3" spans="1:24" ht="15" customHeight="1">
      <c r="A3" s="209" t="s">
        <v>91</v>
      </c>
      <c r="B3" s="342" t="s">
        <v>205</v>
      </c>
      <c r="C3" s="342"/>
      <c r="D3" s="343"/>
      <c r="E3" s="362"/>
      <c r="F3" s="210"/>
      <c r="G3" s="211" t="s">
        <v>94</v>
      </c>
      <c r="H3" s="212">
        <v>3</v>
      </c>
      <c r="I3" s="213" t="s">
        <v>274</v>
      </c>
      <c r="J3" s="344">
        <f>N3*H3</f>
        <v>4500</v>
      </c>
      <c r="K3" s="345"/>
      <c r="N3" s="68">
        <v>1500</v>
      </c>
      <c r="P3" s="68">
        <f>IF(COUNTIF(B8:B52,N13)&gt;3,1,0)</f>
        <v>0</v>
      </c>
      <c r="Q3" s="68">
        <f>IF(COUNTIF(H8:H52,O11)&gt;3,1,0)</f>
        <v>0</v>
      </c>
      <c r="S3" s="75"/>
      <c r="T3" s="72"/>
      <c r="U3" s="200" t="s">
        <v>262</v>
      </c>
      <c r="V3" s="70"/>
      <c r="X3" s="203" t="s">
        <v>264</v>
      </c>
    </row>
    <row r="4" spans="1:24" ht="15" customHeight="1">
      <c r="A4" s="214" t="s">
        <v>92</v>
      </c>
      <c r="B4" s="346" t="s">
        <v>206</v>
      </c>
      <c r="C4" s="346"/>
      <c r="D4" s="347"/>
      <c r="E4" s="362"/>
      <c r="F4" s="215"/>
      <c r="G4" s="216"/>
      <c r="H4" s="348" t="s">
        <v>198</v>
      </c>
      <c r="I4" s="349"/>
      <c r="J4" s="350">
        <f>J2+J3</f>
        <v>14100</v>
      </c>
      <c r="K4" s="351"/>
      <c r="S4" s="75"/>
      <c r="T4" s="72"/>
      <c r="U4" s="200" t="s">
        <v>264</v>
      </c>
      <c r="V4" s="70"/>
      <c r="X4" s="203" t="s">
        <v>275</v>
      </c>
    </row>
    <row r="5" spans="1:24" ht="15" customHeight="1" thickBot="1">
      <c r="A5" s="217" t="s">
        <v>197</v>
      </c>
      <c r="B5" s="364" t="s">
        <v>207</v>
      </c>
      <c r="C5" s="364"/>
      <c r="D5" s="365"/>
      <c r="E5" s="363"/>
      <c r="F5" s="218"/>
      <c r="G5" s="366" t="s">
        <v>199</v>
      </c>
      <c r="H5" s="367"/>
      <c r="I5" s="368" t="s">
        <v>200</v>
      </c>
      <c r="J5" s="368"/>
      <c r="K5" s="369"/>
      <c r="S5" s="80" t="s">
        <v>134</v>
      </c>
      <c r="T5" s="72"/>
      <c r="U5" s="200" t="s">
        <v>266</v>
      </c>
      <c r="V5" s="70"/>
      <c r="X5" s="203" t="s">
        <v>276</v>
      </c>
    </row>
    <row r="6" spans="1:24" ht="15" customHeight="1">
      <c r="A6" s="357" t="s">
        <v>95</v>
      </c>
      <c r="B6" s="358"/>
      <c r="C6" s="358"/>
      <c r="D6" s="358"/>
      <c r="E6" s="358"/>
      <c r="F6" s="219"/>
      <c r="G6" s="359" t="s">
        <v>96</v>
      </c>
      <c r="H6" s="358"/>
      <c r="I6" s="358"/>
      <c r="J6" s="358"/>
      <c r="K6" s="360"/>
      <c r="S6" s="370" t="s">
        <v>288</v>
      </c>
      <c r="T6" s="371"/>
      <c r="U6" s="200" t="s">
        <v>275</v>
      </c>
      <c r="V6" s="70"/>
      <c r="X6" s="203" t="s">
        <v>277</v>
      </c>
    </row>
    <row r="7" spans="1:24" ht="15" customHeight="1">
      <c r="A7" s="220" t="s">
        <v>97</v>
      </c>
      <c r="B7" s="221" t="s">
        <v>98</v>
      </c>
      <c r="C7" s="222" t="s">
        <v>87</v>
      </c>
      <c r="D7" s="223" t="s">
        <v>99</v>
      </c>
      <c r="E7" s="222" t="s">
        <v>84</v>
      </c>
      <c r="F7" s="224" t="str">
        <f>IF(B2="","",VLOOKUP(B2,$P$9:$Q$29,2,FALSE))</f>
        <v>鎌ヶ谷西高校</v>
      </c>
      <c r="G7" s="225" t="s">
        <v>97</v>
      </c>
      <c r="H7" s="221" t="s">
        <v>98</v>
      </c>
      <c r="I7" s="222" t="s">
        <v>87</v>
      </c>
      <c r="J7" s="223" t="s">
        <v>99</v>
      </c>
      <c r="K7" s="226" t="s">
        <v>84</v>
      </c>
      <c r="S7" s="372"/>
      <c r="T7" s="371"/>
      <c r="U7" s="200" t="s">
        <v>276</v>
      </c>
      <c r="V7" s="70"/>
      <c r="X7" s="203" t="s">
        <v>268</v>
      </c>
    </row>
    <row r="8" spans="1:24" ht="15" customHeight="1">
      <c r="A8" s="99">
        <v>123</v>
      </c>
      <c r="B8" s="83" t="s">
        <v>233</v>
      </c>
      <c r="C8" s="84">
        <v>11.34</v>
      </c>
      <c r="D8" s="227" t="s">
        <v>101</v>
      </c>
      <c r="E8" s="228" t="s">
        <v>208</v>
      </c>
      <c r="F8" s="229" t="str">
        <f>IF(B8="","",$F$7)</f>
        <v>鎌ヶ谷西高校</v>
      </c>
      <c r="G8" s="82">
        <v>3455</v>
      </c>
      <c r="H8" s="83" t="s">
        <v>233</v>
      </c>
      <c r="I8" s="84">
        <v>12.22</v>
      </c>
      <c r="J8" s="227" t="s">
        <v>116</v>
      </c>
      <c r="K8" s="230" t="s">
        <v>117</v>
      </c>
      <c r="L8" s="98" t="str">
        <f>IF(H8="","",$F$7)</f>
        <v>鎌ヶ谷西高校</v>
      </c>
      <c r="S8" s="118"/>
      <c r="T8" s="198"/>
      <c r="U8" s="200" t="s">
        <v>277</v>
      </c>
      <c r="V8" s="70"/>
      <c r="X8" s="203" t="s">
        <v>269</v>
      </c>
    </row>
    <row r="9" spans="1:24" ht="15" customHeight="1">
      <c r="A9" s="101">
        <v>124</v>
      </c>
      <c r="B9" s="89" t="s">
        <v>262</v>
      </c>
      <c r="C9" s="90">
        <v>49.21</v>
      </c>
      <c r="D9" s="231" t="s">
        <v>102</v>
      </c>
      <c r="E9" s="232" t="s">
        <v>103</v>
      </c>
      <c r="F9" s="229" t="str">
        <f aca="true" t="shared" si="0" ref="F9:F52">IF(B9="","",$F$7)</f>
        <v>鎌ヶ谷西高校</v>
      </c>
      <c r="G9" s="88">
        <v>3456</v>
      </c>
      <c r="H9" s="89" t="s">
        <v>233</v>
      </c>
      <c r="I9" s="90">
        <v>13.24</v>
      </c>
      <c r="J9" s="231" t="s">
        <v>118</v>
      </c>
      <c r="K9" s="233" t="s">
        <v>119</v>
      </c>
      <c r="L9" s="98" t="str">
        <f aca="true" t="shared" si="1" ref="L9:L52">IF(H9="","",$F$7)</f>
        <v>鎌ヶ谷西高校</v>
      </c>
      <c r="N9" s="81">
        <v>100</v>
      </c>
      <c r="O9" s="68">
        <v>100</v>
      </c>
      <c r="P9" s="68" t="s">
        <v>159</v>
      </c>
      <c r="Q9" s="68" t="s">
        <v>176</v>
      </c>
      <c r="S9" s="75"/>
      <c r="T9" s="72"/>
      <c r="U9" s="200" t="s">
        <v>268</v>
      </c>
      <c r="V9" s="70"/>
      <c r="X9" s="203" t="s">
        <v>270</v>
      </c>
    </row>
    <row r="10" spans="1:22" ht="15" customHeight="1">
      <c r="A10" s="101">
        <v>145</v>
      </c>
      <c r="B10" s="89" t="s">
        <v>264</v>
      </c>
      <c r="C10" s="90" t="s">
        <v>201</v>
      </c>
      <c r="D10" s="231" t="s">
        <v>104</v>
      </c>
      <c r="E10" s="232" t="s">
        <v>105</v>
      </c>
      <c r="F10" s="229" t="str">
        <f t="shared" si="0"/>
        <v>鎌ヶ谷西高校</v>
      </c>
      <c r="G10" s="88">
        <v>3457</v>
      </c>
      <c r="H10" s="89" t="s">
        <v>264</v>
      </c>
      <c r="I10" s="90" t="s">
        <v>202</v>
      </c>
      <c r="J10" s="231" t="s">
        <v>121</v>
      </c>
      <c r="K10" s="233" t="s">
        <v>120</v>
      </c>
      <c r="L10" s="98" t="str">
        <f t="shared" si="1"/>
        <v>鎌ヶ谷西高校</v>
      </c>
      <c r="N10" s="81">
        <v>400</v>
      </c>
      <c r="O10" s="68">
        <v>1500</v>
      </c>
      <c r="P10" s="68" t="s">
        <v>160</v>
      </c>
      <c r="Q10" s="68" t="s">
        <v>177</v>
      </c>
      <c r="S10" s="75"/>
      <c r="T10" s="72"/>
      <c r="U10" s="200" t="s">
        <v>269</v>
      </c>
      <c r="V10" s="70"/>
    </row>
    <row r="11" spans="1:22" ht="15" customHeight="1" thickBot="1">
      <c r="A11" s="101">
        <v>123</v>
      </c>
      <c r="B11" s="89" t="s">
        <v>275</v>
      </c>
      <c r="C11" s="90">
        <v>42.44</v>
      </c>
      <c r="D11" s="231" t="s">
        <v>101</v>
      </c>
      <c r="E11" s="232" t="s">
        <v>208</v>
      </c>
      <c r="F11" s="229" t="str">
        <f t="shared" si="0"/>
        <v>鎌ヶ谷西高校</v>
      </c>
      <c r="G11" s="88">
        <v>3458</v>
      </c>
      <c r="H11" s="89" t="s">
        <v>264</v>
      </c>
      <c r="I11" s="90" t="s">
        <v>203</v>
      </c>
      <c r="J11" s="231" t="s">
        <v>122</v>
      </c>
      <c r="K11" s="233" t="s">
        <v>123</v>
      </c>
      <c r="L11" s="98" t="str">
        <f t="shared" si="1"/>
        <v>鎌ヶ谷西高校</v>
      </c>
      <c r="N11" s="81">
        <v>1500</v>
      </c>
      <c r="O11" s="81" t="s">
        <v>152</v>
      </c>
      <c r="P11" s="68" t="s">
        <v>161</v>
      </c>
      <c r="Q11" s="68" t="s">
        <v>178</v>
      </c>
      <c r="S11" s="77"/>
      <c r="T11" s="74"/>
      <c r="U11" s="201" t="s">
        <v>270</v>
      </c>
      <c r="V11" s="78"/>
    </row>
    <row r="12" spans="1:17" ht="15" customHeight="1" thickBot="1">
      <c r="A12" s="103">
        <v>124</v>
      </c>
      <c r="B12" s="94" t="s">
        <v>275</v>
      </c>
      <c r="C12" s="95">
        <v>42.44</v>
      </c>
      <c r="D12" s="234" t="s">
        <v>102</v>
      </c>
      <c r="E12" s="235" t="s">
        <v>103</v>
      </c>
      <c r="F12" s="229" t="str">
        <f t="shared" si="0"/>
        <v>鎌ヶ谷西高校</v>
      </c>
      <c r="G12" s="93">
        <v>3455</v>
      </c>
      <c r="H12" s="94" t="s">
        <v>275</v>
      </c>
      <c r="I12" s="95">
        <v>49.21</v>
      </c>
      <c r="J12" s="234" t="s">
        <v>116</v>
      </c>
      <c r="K12" s="236" t="s">
        <v>117</v>
      </c>
      <c r="L12" s="98" t="str">
        <f t="shared" si="1"/>
        <v>鎌ヶ谷西高校</v>
      </c>
      <c r="N12" s="81">
        <v>5000</v>
      </c>
      <c r="O12" s="81" t="s">
        <v>153</v>
      </c>
      <c r="P12" s="68" t="s">
        <v>162</v>
      </c>
      <c r="Q12" s="68" t="s">
        <v>179</v>
      </c>
    </row>
    <row r="13" spans="1:24" ht="15" customHeight="1">
      <c r="A13" s="99">
        <v>126</v>
      </c>
      <c r="B13" s="83" t="s">
        <v>275</v>
      </c>
      <c r="C13" s="84">
        <v>42.44</v>
      </c>
      <c r="D13" s="227" t="s">
        <v>106</v>
      </c>
      <c r="E13" s="228" t="s">
        <v>107</v>
      </c>
      <c r="F13" s="229" t="str">
        <f t="shared" si="0"/>
        <v>鎌ヶ谷西高校</v>
      </c>
      <c r="G13" s="82">
        <v>3456</v>
      </c>
      <c r="H13" s="83" t="s">
        <v>275</v>
      </c>
      <c r="I13" s="84">
        <v>49.21</v>
      </c>
      <c r="J13" s="227" t="s">
        <v>118</v>
      </c>
      <c r="K13" s="230" t="s">
        <v>119</v>
      </c>
      <c r="L13" s="98" t="str">
        <f t="shared" si="1"/>
        <v>鎌ヶ谷西高校</v>
      </c>
      <c r="N13" s="81" t="s">
        <v>152</v>
      </c>
      <c r="O13" s="81" t="s">
        <v>154</v>
      </c>
      <c r="P13" s="68" t="s">
        <v>163</v>
      </c>
      <c r="Q13" s="68" t="s">
        <v>180</v>
      </c>
      <c r="S13" s="352" t="s">
        <v>210</v>
      </c>
      <c r="T13" s="353"/>
      <c r="U13" s="202" t="s">
        <v>135</v>
      </c>
      <c r="V13" s="73"/>
      <c r="W13" s="73" t="s">
        <v>136</v>
      </c>
      <c r="X13" s="71"/>
    </row>
    <row r="14" spans="1:24" ht="15" customHeight="1">
      <c r="A14" s="101">
        <v>127</v>
      </c>
      <c r="B14" s="89" t="s">
        <v>275</v>
      </c>
      <c r="C14" s="90">
        <v>42.44</v>
      </c>
      <c r="D14" s="231" t="s">
        <v>112</v>
      </c>
      <c r="E14" s="232" t="s">
        <v>113</v>
      </c>
      <c r="F14" s="229" t="str">
        <f t="shared" si="0"/>
        <v>鎌ヶ谷西高校</v>
      </c>
      <c r="G14" s="88">
        <v>3457</v>
      </c>
      <c r="H14" s="89" t="s">
        <v>275</v>
      </c>
      <c r="I14" s="90">
        <v>49.21</v>
      </c>
      <c r="J14" s="231" t="s">
        <v>121</v>
      </c>
      <c r="K14" s="233" t="s">
        <v>120</v>
      </c>
      <c r="L14" s="98" t="str">
        <f t="shared" si="1"/>
        <v>鎌ヶ谷西高校</v>
      </c>
      <c r="N14" s="81" t="s">
        <v>153</v>
      </c>
      <c r="O14" s="81" t="s">
        <v>155</v>
      </c>
      <c r="P14" s="68" t="s">
        <v>164</v>
      </c>
      <c r="Q14" s="68" t="s">
        <v>181</v>
      </c>
      <c r="S14" s="354"/>
      <c r="T14" s="355"/>
      <c r="U14" s="72"/>
      <c r="V14" s="72"/>
      <c r="W14" s="72"/>
      <c r="X14" s="70"/>
    </row>
    <row r="15" spans="1:24" ht="15" customHeight="1">
      <c r="A15" s="101">
        <v>128</v>
      </c>
      <c r="B15" s="89" t="s">
        <v>275</v>
      </c>
      <c r="C15" s="90">
        <v>42.44</v>
      </c>
      <c r="D15" s="231" t="s">
        <v>114</v>
      </c>
      <c r="E15" s="232" t="s">
        <v>115</v>
      </c>
      <c r="F15" s="229" t="str">
        <f t="shared" si="0"/>
        <v>鎌ヶ谷西高校</v>
      </c>
      <c r="G15" s="88">
        <v>3458</v>
      </c>
      <c r="H15" s="89" t="s">
        <v>275</v>
      </c>
      <c r="I15" s="90">
        <v>49.21</v>
      </c>
      <c r="J15" s="231" t="s">
        <v>122</v>
      </c>
      <c r="K15" s="233" t="s">
        <v>123</v>
      </c>
      <c r="L15" s="98" t="str">
        <f t="shared" si="1"/>
        <v>鎌ヶ谷西高校</v>
      </c>
      <c r="N15" s="81" t="s">
        <v>154</v>
      </c>
      <c r="P15" s="68" t="s">
        <v>165</v>
      </c>
      <c r="Q15" s="68" t="s">
        <v>182</v>
      </c>
      <c r="S15" s="354"/>
      <c r="T15" s="355"/>
      <c r="U15" s="69">
        <v>11.34</v>
      </c>
      <c r="V15" s="72"/>
      <c r="W15" s="76" t="s">
        <v>137</v>
      </c>
      <c r="X15" s="70"/>
    </row>
    <row r="16" spans="1:24" ht="15" customHeight="1">
      <c r="A16" s="101">
        <v>155</v>
      </c>
      <c r="B16" s="89" t="s">
        <v>276</v>
      </c>
      <c r="C16" s="90">
        <v>44.56</v>
      </c>
      <c r="D16" s="231" t="s">
        <v>278</v>
      </c>
      <c r="E16" s="232" t="s">
        <v>279</v>
      </c>
      <c r="F16" s="229" t="str">
        <f t="shared" si="0"/>
        <v>鎌ヶ谷西高校</v>
      </c>
      <c r="G16" s="88">
        <v>3459</v>
      </c>
      <c r="H16" s="89" t="s">
        <v>275</v>
      </c>
      <c r="I16" s="90">
        <v>49.21</v>
      </c>
      <c r="J16" s="231" t="s">
        <v>124</v>
      </c>
      <c r="K16" s="233" t="s">
        <v>125</v>
      </c>
      <c r="L16" s="98" t="str">
        <f t="shared" si="1"/>
        <v>鎌ヶ谷西高校</v>
      </c>
      <c r="N16" s="81" t="s">
        <v>155</v>
      </c>
      <c r="P16" s="68" t="s">
        <v>166</v>
      </c>
      <c r="Q16" s="68" t="s">
        <v>194</v>
      </c>
      <c r="S16" s="354"/>
      <c r="T16" s="355"/>
      <c r="U16" s="113" t="s">
        <v>209</v>
      </c>
      <c r="V16" s="72"/>
      <c r="W16" s="76"/>
      <c r="X16" s="70"/>
    </row>
    <row r="17" spans="1:24" ht="15" customHeight="1" thickBot="1">
      <c r="A17" s="103">
        <v>156</v>
      </c>
      <c r="B17" s="94" t="s">
        <v>276</v>
      </c>
      <c r="C17" s="95">
        <v>44.56</v>
      </c>
      <c r="D17" s="234" t="s">
        <v>280</v>
      </c>
      <c r="E17" s="235" t="s">
        <v>281</v>
      </c>
      <c r="F17" s="229" t="str">
        <f t="shared" si="0"/>
        <v>鎌ヶ谷西高校</v>
      </c>
      <c r="G17" s="93">
        <v>3488</v>
      </c>
      <c r="H17" s="94" t="s">
        <v>275</v>
      </c>
      <c r="I17" s="95">
        <v>49.21</v>
      </c>
      <c r="J17" s="234" t="s">
        <v>126</v>
      </c>
      <c r="K17" s="236" t="s">
        <v>127</v>
      </c>
      <c r="L17" s="98" t="str">
        <f t="shared" si="1"/>
        <v>鎌ヶ谷西高校</v>
      </c>
      <c r="P17" s="68" t="s">
        <v>167</v>
      </c>
      <c r="Q17" s="68" t="s">
        <v>183</v>
      </c>
      <c r="S17" s="77"/>
      <c r="T17" s="74"/>
      <c r="U17" s="74"/>
      <c r="V17" s="74"/>
      <c r="W17" s="74"/>
      <c r="X17" s="78"/>
    </row>
    <row r="18" spans="1:17" ht="15" customHeight="1">
      <c r="A18" s="99">
        <v>157</v>
      </c>
      <c r="B18" s="83" t="s">
        <v>276</v>
      </c>
      <c r="C18" s="84">
        <v>44.56</v>
      </c>
      <c r="D18" s="227" t="s">
        <v>282</v>
      </c>
      <c r="E18" s="228" t="s">
        <v>283</v>
      </c>
      <c r="F18" s="229" t="str">
        <f t="shared" si="0"/>
        <v>鎌ヶ谷西高校</v>
      </c>
      <c r="G18" s="82">
        <v>3499</v>
      </c>
      <c r="H18" s="83" t="s">
        <v>269</v>
      </c>
      <c r="I18" s="84">
        <v>5.23</v>
      </c>
      <c r="J18" s="227" t="s">
        <v>128</v>
      </c>
      <c r="K18" s="230" t="s">
        <v>129</v>
      </c>
      <c r="L18" s="98" t="str">
        <f t="shared" si="1"/>
        <v>鎌ヶ谷西高校</v>
      </c>
      <c r="P18" s="68" t="s">
        <v>168</v>
      </c>
      <c r="Q18" s="68" t="s">
        <v>184</v>
      </c>
    </row>
    <row r="19" spans="1:17" ht="15" customHeight="1">
      <c r="A19" s="101">
        <v>160</v>
      </c>
      <c r="B19" s="89" t="s">
        <v>276</v>
      </c>
      <c r="C19" s="90">
        <v>44.56</v>
      </c>
      <c r="D19" s="231" t="s">
        <v>284</v>
      </c>
      <c r="E19" s="232" t="s">
        <v>285</v>
      </c>
      <c r="F19" s="229" t="str">
        <f t="shared" si="0"/>
        <v>鎌ヶ谷西高校</v>
      </c>
      <c r="G19" s="88">
        <v>3477</v>
      </c>
      <c r="H19" s="89" t="s">
        <v>268</v>
      </c>
      <c r="I19" s="90">
        <v>1.61</v>
      </c>
      <c r="J19" s="231" t="s">
        <v>130</v>
      </c>
      <c r="K19" s="233" t="s">
        <v>131</v>
      </c>
      <c r="L19" s="98" t="str">
        <f t="shared" si="1"/>
        <v>鎌ヶ谷西高校</v>
      </c>
      <c r="P19" s="68" t="s">
        <v>169</v>
      </c>
      <c r="Q19" s="68" t="s">
        <v>185</v>
      </c>
    </row>
    <row r="20" spans="1:17" ht="15" customHeight="1">
      <c r="A20" s="101">
        <v>161</v>
      </c>
      <c r="B20" s="89" t="s">
        <v>276</v>
      </c>
      <c r="C20" s="90">
        <v>44.56</v>
      </c>
      <c r="D20" s="231" t="s">
        <v>286</v>
      </c>
      <c r="E20" s="232" t="s">
        <v>287</v>
      </c>
      <c r="F20" s="229" t="str">
        <f t="shared" si="0"/>
        <v>鎌ヶ谷西高校</v>
      </c>
      <c r="G20" s="88">
        <v>3466</v>
      </c>
      <c r="H20" s="89" t="s">
        <v>270</v>
      </c>
      <c r="I20" s="90">
        <v>10.04</v>
      </c>
      <c r="J20" s="231" t="s">
        <v>132</v>
      </c>
      <c r="K20" s="233" t="s">
        <v>133</v>
      </c>
      <c r="L20" s="98" t="str">
        <f t="shared" si="1"/>
        <v>鎌ヶ谷西高校</v>
      </c>
      <c r="P20" s="68" t="s">
        <v>156</v>
      </c>
      <c r="Q20" s="68" t="s">
        <v>195</v>
      </c>
    </row>
    <row r="21" spans="1:17" ht="15" customHeight="1">
      <c r="A21" s="101">
        <v>178</v>
      </c>
      <c r="B21" s="89" t="s">
        <v>268</v>
      </c>
      <c r="C21" s="90">
        <v>1.87</v>
      </c>
      <c r="D21" s="231" t="s">
        <v>108</v>
      </c>
      <c r="E21" s="232" t="s">
        <v>109</v>
      </c>
      <c r="F21" s="229" t="str">
        <f t="shared" si="0"/>
        <v>鎌ヶ谷西高校</v>
      </c>
      <c r="G21" s="88"/>
      <c r="H21" s="89"/>
      <c r="I21" s="90"/>
      <c r="J21" s="231"/>
      <c r="K21" s="233"/>
      <c r="L21" s="98">
        <f t="shared" si="1"/>
      </c>
      <c r="P21" s="68" t="s">
        <v>157</v>
      </c>
      <c r="Q21" s="68" t="s">
        <v>196</v>
      </c>
    </row>
    <row r="22" spans="1:17" ht="15" customHeight="1">
      <c r="A22" s="103">
        <v>188</v>
      </c>
      <c r="B22" s="94" t="s">
        <v>270</v>
      </c>
      <c r="C22" s="95">
        <v>11.34</v>
      </c>
      <c r="D22" s="234" t="s">
        <v>110</v>
      </c>
      <c r="E22" s="235" t="s">
        <v>111</v>
      </c>
      <c r="F22" s="229" t="str">
        <f t="shared" si="0"/>
        <v>鎌ヶ谷西高校</v>
      </c>
      <c r="G22" s="93"/>
      <c r="H22" s="94"/>
      <c r="I22" s="95"/>
      <c r="J22" s="234"/>
      <c r="K22" s="236"/>
      <c r="L22" s="98">
        <f t="shared" si="1"/>
      </c>
      <c r="P22" s="68" t="s">
        <v>158</v>
      </c>
      <c r="Q22" s="68" t="s">
        <v>186</v>
      </c>
    </row>
    <row r="23" spans="1:17" ht="15" customHeight="1" hidden="1">
      <c r="A23" s="99"/>
      <c r="B23" s="83"/>
      <c r="C23" s="84"/>
      <c r="D23" s="227"/>
      <c r="E23" s="228"/>
      <c r="F23" s="229">
        <f t="shared" si="0"/>
      </c>
      <c r="G23" s="82"/>
      <c r="H23" s="83"/>
      <c r="I23" s="84"/>
      <c r="J23" s="227"/>
      <c r="K23" s="230"/>
      <c r="L23" s="98">
        <f t="shared" si="1"/>
      </c>
      <c r="P23" s="68" t="s">
        <v>170</v>
      </c>
      <c r="Q23" s="68" t="s">
        <v>187</v>
      </c>
    </row>
    <row r="24" spans="1:17" ht="15" customHeight="1" hidden="1">
      <c r="A24" s="101"/>
      <c r="B24" s="89"/>
      <c r="C24" s="90"/>
      <c r="D24" s="231"/>
      <c r="E24" s="232"/>
      <c r="F24" s="229">
        <f t="shared" si="0"/>
      </c>
      <c r="G24" s="88"/>
      <c r="H24" s="89"/>
      <c r="I24" s="90"/>
      <c r="J24" s="231"/>
      <c r="K24" s="233"/>
      <c r="L24" s="98">
        <f t="shared" si="1"/>
      </c>
      <c r="P24" s="68" t="s">
        <v>171</v>
      </c>
      <c r="Q24" s="68" t="s">
        <v>188</v>
      </c>
    </row>
    <row r="25" spans="1:17" ht="15" customHeight="1" hidden="1">
      <c r="A25" s="101"/>
      <c r="B25" s="89"/>
      <c r="C25" s="90"/>
      <c r="D25" s="231"/>
      <c r="E25" s="232"/>
      <c r="F25" s="229">
        <f t="shared" si="0"/>
      </c>
      <c r="G25" s="88"/>
      <c r="H25" s="89"/>
      <c r="I25" s="90"/>
      <c r="J25" s="231"/>
      <c r="K25" s="233"/>
      <c r="L25" s="98">
        <f t="shared" si="1"/>
      </c>
      <c r="P25" s="68" t="s">
        <v>172</v>
      </c>
      <c r="Q25" s="68" t="s">
        <v>189</v>
      </c>
    </row>
    <row r="26" spans="1:17" ht="15" customHeight="1" hidden="1">
      <c r="A26" s="101"/>
      <c r="B26" s="89"/>
      <c r="C26" s="90"/>
      <c r="D26" s="231"/>
      <c r="E26" s="232"/>
      <c r="F26" s="229">
        <f t="shared" si="0"/>
      </c>
      <c r="G26" s="88"/>
      <c r="H26" s="89"/>
      <c r="I26" s="90"/>
      <c r="J26" s="231"/>
      <c r="K26" s="233"/>
      <c r="L26" s="98">
        <f t="shared" si="1"/>
      </c>
      <c r="P26" s="68" t="s">
        <v>173</v>
      </c>
      <c r="Q26" s="68" t="s">
        <v>190</v>
      </c>
    </row>
    <row r="27" spans="1:17" ht="15" customHeight="1" hidden="1">
      <c r="A27" s="103"/>
      <c r="B27" s="94"/>
      <c r="C27" s="95"/>
      <c r="D27" s="234"/>
      <c r="E27" s="235"/>
      <c r="F27" s="229">
        <f t="shared" si="0"/>
      </c>
      <c r="G27" s="93"/>
      <c r="H27" s="94"/>
      <c r="I27" s="95"/>
      <c r="J27" s="234"/>
      <c r="K27" s="236"/>
      <c r="L27" s="98">
        <f t="shared" si="1"/>
      </c>
      <c r="P27" s="68" t="s">
        <v>174</v>
      </c>
      <c r="Q27" s="68" t="s">
        <v>191</v>
      </c>
    </row>
    <row r="28" spans="1:17" ht="15" customHeight="1" hidden="1">
      <c r="A28" s="99"/>
      <c r="B28" s="83"/>
      <c r="C28" s="84"/>
      <c r="D28" s="85"/>
      <c r="E28" s="86"/>
      <c r="F28" s="87">
        <f t="shared" si="0"/>
      </c>
      <c r="G28" s="82"/>
      <c r="H28" s="83"/>
      <c r="I28" s="84"/>
      <c r="J28" s="85"/>
      <c r="K28" s="100"/>
      <c r="L28" s="98">
        <f t="shared" si="1"/>
      </c>
      <c r="P28" s="68" t="s">
        <v>175</v>
      </c>
      <c r="Q28" s="68" t="s">
        <v>192</v>
      </c>
    </row>
    <row r="29" spans="1:17" ht="15" customHeight="1" hidden="1">
      <c r="A29" s="101"/>
      <c r="B29" s="89"/>
      <c r="C29" s="90"/>
      <c r="D29" s="91"/>
      <c r="E29" s="92"/>
      <c r="F29" s="87">
        <f t="shared" si="0"/>
      </c>
      <c r="G29" s="88"/>
      <c r="H29" s="89"/>
      <c r="I29" s="90"/>
      <c r="J29" s="91"/>
      <c r="K29" s="102"/>
      <c r="L29" s="98">
        <f t="shared" si="1"/>
      </c>
      <c r="P29" s="68" t="s">
        <v>204</v>
      </c>
      <c r="Q29" s="68" t="s">
        <v>193</v>
      </c>
    </row>
    <row r="30" spans="1:12" ht="15" customHeight="1" hidden="1">
      <c r="A30" s="101"/>
      <c r="B30" s="89"/>
      <c r="C30" s="90"/>
      <c r="D30" s="91"/>
      <c r="E30" s="92"/>
      <c r="F30" s="87">
        <f t="shared" si="0"/>
      </c>
      <c r="G30" s="88"/>
      <c r="H30" s="89"/>
      <c r="I30" s="90"/>
      <c r="J30" s="91"/>
      <c r="K30" s="102"/>
      <c r="L30" s="98">
        <f t="shared" si="1"/>
      </c>
    </row>
    <row r="31" spans="1:12" ht="15" customHeight="1" hidden="1">
      <c r="A31" s="101"/>
      <c r="B31" s="89"/>
      <c r="C31" s="90"/>
      <c r="D31" s="91"/>
      <c r="E31" s="92"/>
      <c r="F31" s="87">
        <f t="shared" si="0"/>
      </c>
      <c r="G31" s="88"/>
      <c r="H31" s="89"/>
      <c r="I31" s="90"/>
      <c r="J31" s="91"/>
      <c r="K31" s="102"/>
      <c r="L31" s="98">
        <f t="shared" si="1"/>
      </c>
    </row>
    <row r="32" spans="1:12" ht="15" customHeight="1" hidden="1">
      <c r="A32" s="103"/>
      <c r="B32" s="94"/>
      <c r="C32" s="95"/>
      <c r="D32" s="96"/>
      <c r="E32" s="97"/>
      <c r="F32" s="87">
        <f t="shared" si="0"/>
      </c>
      <c r="G32" s="93"/>
      <c r="H32" s="94"/>
      <c r="I32" s="95"/>
      <c r="J32" s="96"/>
      <c r="K32" s="104"/>
      <c r="L32" s="98">
        <f t="shared" si="1"/>
      </c>
    </row>
    <row r="33" spans="1:12" ht="15" customHeight="1" hidden="1">
      <c r="A33" s="99"/>
      <c r="B33" s="83"/>
      <c r="C33" s="84"/>
      <c r="D33" s="85"/>
      <c r="E33" s="86"/>
      <c r="F33" s="87">
        <f t="shared" si="0"/>
      </c>
      <c r="G33" s="82"/>
      <c r="H33" s="83"/>
      <c r="I33" s="84"/>
      <c r="J33" s="85"/>
      <c r="K33" s="100"/>
      <c r="L33" s="98">
        <f t="shared" si="1"/>
      </c>
    </row>
    <row r="34" spans="1:12" ht="15" customHeight="1" hidden="1">
      <c r="A34" s="101"/>
      <c r="B34" s="89"/>
      <c r="C34" s="90"/>
      <c r="D34" s="91"/>
      <c r="E34" s="92"/>
      <c r="F34" s="87">
        <f t="shared" si="0"/>
      </c>
      <c r="G34" s="88"/>
      <c r="H34" s="89"/>
      <c r="I34" s="90"/>
      <c r="J34" s="91"/>
      <c r="K34" s="102"/>
      <c r="L34" s="98">
        <f t="shared" si="1"/>
      </c>
    </row>
    <row r="35" spans="1:12" ht="15" customHeight="1" hidden="1">
      <c r="A35" s="101"/>
      <c r="B35" s="89"/>
      <c r="C35" s="90"/>
      <c r="D35" s="91"/>
      <c r="E35" s="92"/>
      <c r="F35" s="87">
        <f t="shared" si="0"/>
      </c>
      <c r="G35" s="88"/>
      <c r="H35" s="89"/>
      <c r="I35" s="90"/>
      <c r="J35" s="91"/>
      <c r="K35" s="102"/>
      <c r="L35" s="98">
        <f t="shared" si="1"/>
      </c>
    </row>
    <row r="36" spans="1:12" ht="15" customHeight="1" hidden="1">
      <c r="A36" s="101"/>
      <c r="B36" s="89"/>
      <c r="C36" s="90"/>
      <c r="D36" s="91"/>
      <c r="E36" s="92"/>
      <c r="F36" s="87">
        <f t="shared" si="0"/>
      </c>
      <c r="G36" s="88"/>
      <c r="H36" s="89"/>
      <c r="I36" s="90"/>
      <c r="J36" s="91"/>
      <c r="K36" s="102"/>
      <c r="L36" s="98">
        <f t="shared" si="1"/>
      </c>
    </row>
    <row r="37" spans="1:12" ht="15" customHeight="1" hidden="1">
      <c r="A37" s="103"/>
      <c r="B37" s="94"/>
      <c r="C37" s="95"/>
      <c r="D37" s="96"/>
      <c r="E37" s="97"/>
      <c r="F37" s="87">
        <f t="shared" si="0"/>
      </c>
      <c r="G37" s="93"/>
      <c r="H37" s="94"/>
      <c r="I37" s="95"/>
      <c r="J37" s="96"/>
      <c r="K37" s="104"/>
      <c r="L37" s="98">
        <f t="shared" si="1"/>
      </c>
    </row>
    <row r="38" spans="1:12" ht="15" customHeight="1" hidden="1">
      <c r="A38" s="99"/>
      <c r="B38" s="83"/>
      <c r="C38" s="84"/>
      <c r="D38" s="85"/>
      <c r="E38" s="86"/>
      <c r="F38" s="87">
        <f t="shared" si="0"/>
      </c>
      <c r="G38" s="82"/>
      <c r="H38" s="83"/>
      <c r="I38" s="84"/>
      <c r="J38" s="85"/>
      <c r="K38" s="100"/>
      <c r="L38" s="98">
        <f t="shared" si="1"/>
      </c>
    </row>
    <row r="39" spans="1:12" ht="15" customHeight="1" hidden="1">
      <c r="A39" s="101"/>
      <c r="B39" s="89"/>
      <c r="C39" s="90"/>
      <c r="D39" s="91"/>
      <c r="E39" s="92"/>
      <c r="F39" s="87">
        <f t="shared" si="0"/>
      </c>
      <c r="G39" s="88"/>
      <c r="H39" s="89"/>
      <c r="I39" s="90"/>
      <c r="J39" s="91"/>
      <c r="K39" s="102"/>
      <c r="L39" s="98">
        <f t="shared" si="1"/>
      </c>
    </row>
    <row r="40" spans="1:12" ht="15" customHeight="1" hidden="1">
      <c r="A40" s="101"/>
      <c r="B40" s="89"/>
      <c r="C40" s="90"/>
      <c r="D40" s="91"/>
      <c r="E40" s="92"/>
      <c r="F40" s="87">
        <f t="shared" si="0"/>
      </c>
      <c r="G40" s="88"/>
      <c r="H40" s="89"/>
      <c r="I40" s="90"/>
      <c r="J40" s="91"/>
      <c r="K40" s="102"/>
      <c r="L40" s="98">
        <f t="shared" si="1"/>
      </c>
    </row>
    <row r="41" spans="1:12" ht="15" customHeight="1" hidden="1">
      <c r="A41" s="101"/>
      <c r="B41" s="89"/>
      <c r="C41" s="90"/>
      <c r="D41" s="91"/>
      <c r="E41" s="92"/>
      <c r="F41" s="87">
        <f t="shared" si="0"/>
      </c>
      <c r="G41" s="88"/>
      <c r="H41" s="89"/>
      <c r="I41" s="90"/>
      <c r="J41" s="91"/>
      <c r="K41" s="102"/>
      <c r="L41" s="98">
        <f t="shared" si="1"/>
      </c>
    </row>
    <row r="42" spans="1:12" ht="15" customHeight="1" hidden="1">
      <c r="A42" s="103"/>
      <c r="B42" s="94"/>
      <c r="C42" s="95"/>
      <c r="D42" s="96"/>
      <c r="E42" s="97"/>
      <c r="F42" s="87">
        <f t="shared" si="0"/>
      </c>
      <c r="G42" s="93"/>
      <c r="H42" s="94"/>
      <c r="I42" s="95"/>
      <c r="J42" s="96"/>
      <c r="K42" s="104"/>
      <c r="L42" s="98">
        <f t="shared" si="1"/>
      </c>
    </row>
    <row r="43" spans="1:12" ht="15" customHeight="1" hidden="1">
      <c r="A43" s="99"/>
      <c r="B43" s="83"/>
      <c r="C43" s="84"/>
      <c r="D43" s="85"/>
      <c r="E43" s="86"/>
      <c r="F43" s="87">
        <f t="shared" si="0"/>
      </c>
      <c r="G43" s="82"/>
      <c r="H43" s="83"/>
      <c r="I43" s="84"/>
      <c r="J43" s="85"/>
      <c r="K43" s="100"/>
      <c r="L43" s="98">
        <f t="shared" si="1"/>
      </c>
    </row>
    <row r="44" spans="1:12" ht="15" customHeight="1" hidden="1">
      <c r="A44" s="101"/>
      <c r="B44" s="89"/>
      <c r="C44" s="90"/>
      <c r="D44" s="91"/>
      <c r="E44" s="92"/>
      <c r="F44" s="87">
        <f t="shared" si="0"/>
      </c>
      <c r="G44" s="88"/>
      <c r="H44" s="89"/>
      <c r="I44" s="90"/>
      <c r="J44" s="91"/>
      <c r="K44" s="102"/>
      <c r="L44" s="98">
        <f t="shared" si="1"/>
      </c>
    </row>
    <row r="45" spans="1:12" ht="15" customHeight="1" hidden="1">
      <c r="A45" s="101"/>
      <c r="B45" s="89"/>
      <c r="C45" s="90"/>
      <c r="D45" s="91"/>
      <c r="E45" s="92"/>
      <c r="F45" s="87">
        <f t="shared" si="0"/>
      </c>
      <c r="G45" s="88"/>
      <c r="H45" s="89"/>
      <c r="I45" s="90"/>
      <c r="J45" s="91"/>
      <c r="K45" s="102"/>
      <c r="L45" s="98">
        <f t="shared" si="1"/>
      </c>
    </row>
    <row r="46" spans="1:12" ht="15" customHeight="1" hidden="1">
      <c r="A46" s="101"/>
      <c r="B46" s="89"/>
      <c r="C46" s="90"/>
      <c r="D46" s="91"/>
      <c r="E46" s="92"/>
      <c r="F46" s="87">
        <f t="shared" si="0"/>
      </c>
      <c r="G46" s="88"/>
      <c r="H46" s="89"/>
      <c r="I46" s="90"/>
      <c r="J46" s="91"/>
      <c r="K46" s="102"/>
      <c r="L46" s="98">
        <f t="shared" si="1"/>
      </c>
    </row>
    <row r="47" spans="1:12" ht="15" customHeight="1" hidden="1">
      <c r="A47" s="103"/>
      <c r="B47" s="94"/>
      <c r="C47" s="95"/>
      <c r="D47" s="96"/>
      <c r="E47" s="97"/>
      <c r="F47" s="87">
        <f t="shared" si="0"/>
      </c>
      <c r="G47" s="93"/>
      <c r="H47" s="94"/>
      <c r="I47" s="95"/>
      <c r="J47" s="96"/>
      <c r="K47" s="104"/>
      <c r="L47" s="98">
        <f t="shared" si="1"/>
      </c>
    </row>
    <row r="48" spans="1:12" ht="15" customHeight="1" hidden="1">
      <c r="A48" s="99"/>
      <c r="B48" s="83"/>
      <c r="C48" s="84"/>
      <c r="D48" s="85"/>
      <c r="E48" s="86"/>
      <c r="F48" s="87">
        <f t="shared" si="0"/>
      </c>
      <c r="G48" s="82"/>
      <c r="H48" s="83"/>
      <c r="I48" s="84"/>
      <c r="J48" s="85"/>
      <c r="K48" s="100"/>
      <c r="L48" s="98">
        <f t="shared" si="1"/>
      </c>
    </row>
    <row r="49" spans="1:12" ht="15" customHeight="1" hidden="1">
      <c r="A49" s="101"/>
      <c r="B49" s="89"/>
      <c r="C49" s="90"/>
      <c r="D49" s="91"/>
      <c r="E49" s="92"/>
      <c r="F49" s="87">
        <f t="shared" si="0"/>
      </c>
      <c r="G49" s="88"/>
      <c r="H49" s="89"/>
      <c r="I49" s="90"/>
      <c r="J49" s="91"/>
      <c r="K49" s="102"/>
      <c r="L49" s="98">
        <f t="shared" si="1"/>
      </c>
    </row>
    <row r="50" spans="1:12" ht="15" customHeight="1" hidden="1">
      <c r="A50" s="101"/>
      <c r="B50" s="89"/>
      <c r="C50" s="90"/>
      <c r="D50" s="91"/>
      <c r="E50" s="92"/>
      <c r="F50" s="87">
        <f t="shared" si="0"/>
      </c>
      <c r="G50" s="88"/>
      <c r="H50" s="89"/>
      <c r="I50" s="90"/>
      <c r="J50" s="91"/>
      <c r="K50" s="102"/>
      <c r="L50" s="98">
        <f t="shared" si="1"/>
      </c>
    </row>
    <row r="51" spans="1:12" ht="15" customHeight="1" hidden="1">
      <c r="A51" s="101"/>
      <c r="B51" s="89"/>
      <c r="C51" s="90"/>
      <c r="D51" s="91"/>
      <c r="E51" s="92"/>
      <c r="F51" s="87">
        <f t="shared" si="0"/>
      </c>
      <c r="G51" s="88"/>
      <c r="H51" s="89"/>
      <c r="I51" s="90"/>
      <c r="J51" s="91"/>
      <c r="K51" s="102"/>
      <c r="L51" s="98">
        <f t="shared" si="1"/>
      </c>
    </row>
    <row r="52" spans="1:12" ht="15" customHeight="1" hidden="1" thickBot="1">
      <c r="A52" s="105"/>
      <c r="B52" s="106"/>
      <c r="C52" s="107"/>
      <c r="D52" s="108"/>
      <c r="E52" s="109"/>
      <c r="F52" s="110">
        <f t="shared" si="0"/>
      </c>
      <c r="G52" s="111"/>
      <c r="H52" s="106"/>
      <c r="I52" s="107"/>
      <c r="J52" s="108"/>
      <c r="K52" s="112"/>
      <c r="L52" s="98">
        <f t="shared" si="1"/>
      </c>
    </row>
  </sheetData>
  <sheetProtection sheet="1"/>
  <mergeCells count="16">
    <mergeCell ref="S13:T16"/>
    <mergeCell ref="A1:C1"/>
    <mergeCell ref="A6:E6"/>
    <mergeCell ref="G6:K6"/>
    <mergeCell ref="E2:E5"/>
    <mergeCell ref="B5:D5"/>
    <mergeCell ref="G5:H5"/>
    <mergeCell ref="I5:K5"/>
    <mergeCell ref="S6:T7"/>
    <mergeCell ref="B2:D2"/>
    <mergeCell ref="J2:K2"/>
    <mergeCell ref="B3:D3"/>
    <mergeCell ref="J3:K3"/>
    <mergeCell ref="B4:D4"/>
    <mergeCell ref="H4:I4"/>
    <mergeCell ref="J4:K4"/>
  </mergeCells>
  <dataValidations count="2">
    <dataValidation type="list" allowBlank="1" showInputMessage="1" showErrorMessage="1" sqref="B8:B27">
      <formula1>$U$2:$U$11</formula1>
    </dataValidation>
    <dataValidation type="list" allowBlank="1" showInputMessage="1" showErrorMessage="1" sqref="H8:H20">
      <formula1>$X$2:$X$9</formula1>
    </dataValidation>
  </dataValidations>
  <printOptions/>
  <pageMargins left="0.7" right="0.7" top="0.75" bottom="0.75" header="0.3" footer="0.3"/>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AU149"/>
  <sheetViews>
    <sheetView zoomScale="120" zoomScaleNormal="120" zoomScalePageLayoutView="0" workbookViewId="0" topLeftCell="A1">
      <selection activeCell="B2" sqref="B2:D2"/>
    </sheetView>
  </sheetViews>
  <sheetFormatPr defaultColWidth="9.00390625" defaultRowHeight="13.5"/>
  <cols>
    <col min="1" max="1" width="5.75390625" style="127" bestFit="1" customWidth="1"/>
    <col min="2" max="2" width="10.625" style="127" customWidth="1"/>
    <col min="3" max="3" width="7.625" style="127" customWidth="1"/>
    <col min="4" max="5" width="9.875" style="127" customWidth="1"/>
    <col min="6" max="6" width="9.875" style="127" hidden="1" customWidth="1"/>
    <col min="7" max="7" width="5.75390625" style="127" bestFit="1" customWidth="1"/>
    <col min="8" max="8" width="10.625" style="127" customWidth="1"/>
    <col min="9" max="9" width="7.625" style="127" customWidth="1"/>
    <col min="10" max="11" width="9.875" style="127" customWidth="1"/>
    <col min="12" max="12" width="9.00390625" style="127" hidden="1" customWidth="1"/>
    <col min="13" max="13" width="3.125" style="127" customWidth="1"/>
    <col min="14" max="14" width="14.75390625" style="127" hidden="1" customWidth="1"/>
    <col min="15" max="15" width="5.125" style="127" hidden="1" customWidth="1"/>
    <col min="16" max="16" width="14.75390625" style="127" hidden="1" customWidth="1"/>
    <col min="17" max="17" width="5.625" style="127" hidden="1" customWidth="1"/>
    <col min="18" max="19" width="22.25390625" style="127" hidden="1" customWidth="1"/>
    <col min="20" max="20" width="0" style="127" hidden="1" customWidth="1"/>
    <col min="21" max="21" width="4.50390625" style="127" hidden="1" customWidth="1"/>
    <col min="22" max="22" width="11.375" style="127" hidden="1" customWidth="1"/>
    <col min="23" max="23" width="5.25390625" style="127" hidden="1" customWidth="1"/>
    <col min="24" max="25" width="4.50390625" style="127" hidden="1" customWidth="1"/>
    <col min="26" max="26" width="7.00390625" style="127" hidden="1" customWidth="1"/>
    <col min="27" max="27" width="2.25390625" style="127" hidden="1" customWidth="1"/>
    <col min="28" max="29" width="5.75390625" style="127" hidden="1" customWidth="1"/>
    <col min="30" max="31" width="7.25390625" style="127" hidden="1" customWidth="1"/>
    <col min="32" max="32" width="8.25390625" style="127" hidden="1" customWidth="1"/>
    <col min="33" max="33" width="3.75390625" style="127" hidden="1" customWidth="1"/>
    <col min="34" max="34" width="3.625" style="127" hidden="1" customWidth="1"/>
    <col min="35" max="35" width="4.50390625" style="127" hidden="1" customWidth="1"/>
    <col min="36" max="36" width="11.375" style="127" hidden="1" customWidth="1"/>
    <col min="37" max="37" width="5.25390625" style="127" hidden="1" customWidth="1"/>
    <col min="38" max="39" width="4.50390625" style="127" hidden="1" customWidth="1"/>
    <col min="40" max="40" width="7.00390625" style="127" hidden="1" customWidth="1"/>
    <col min="41" max="41" width="2.25390625" style="127" hidden="1" customWidth="1"/>
    <col min="42" max="43" width="5.75390625" style="127" hidden="1" customWidth="1"/>
    <col min="44" max="45" width="7.25390625" style="127" hidden="1" customWidth="1"/>
    <col min="46" max="46" width="8.25390625" style="127" hidden="1" customWidth="1"/>
    <col min="47" max="47" width="3.75390625" style="127" hidden="1" customWidth="1"/>
    <col min="48" max="48" width="0" style="127" hidden="1" customWidth="1"/>
    <col min="49" max="16384" width="9.00390625" style="127" customWidth="1"/>
  </cols>
  <sheetData>
    <row r="1" spans="1:11" ht="30" customHeight="1" thickBot="1">
      <c r="A1" s="389" t="s">
        <v>100</v>
      </c>
      <c r="B1" s="389"/>
      <c r="C1" s="389"/>
      <c r="D1" s="389"/>
      <c r="E1" s="389"/>
      <c r="F1" s="389"/>
      <c r="G1" s="389"/>
      <c r="H1" s="389"/>
      <c r="I1" s="389"/>
      <c r="J1" s="389"/>
      <c r="K1" s="389"/>
    </row>
    <row r="2" spans="1:19" ht="15" customHeight="1">
      <c r="A2" s="128" t="s">
        <v>90</v>
      </c>
      <c r="B2" s="379"/>
      <c r="C2" s="379"/>
      <c r="D2" s="380"/>
      <c r="E2" s="396" t="s">
        <v>93</v>
      </c>
      <c r="F2" s="129"/>
      <c r="G2" s="130" t="s">
        <v>86</v>
      </c>
      <c r="H2" s="131">
        <f>O19+Q17</f>
        <v>0</v>
      </c>
      <c r="I2" s="132" t="s">
        <v>273</v>
      </c>
      <c r="J2" s="390">
        <f>N2*H2</f>
        <v>0</v>
      </c>
      <c r="K2" s="391"/>
      <c r="N2" s="127">
        <v>800</v>
      </c>
      <c r="R2" s="127">
        <f>COUNTA(B8:B52)-COUNTIF(B8:B52,N13)</f>
        <v>0</v>
      </c>
      <c r="S2" s="127">
        <f>COUNTA(H8:H52)-COUNTIF(H8:H52,P11)</f>
        <v>0</v>
      </c>
    </row>
    <row r="3" spans="1:19" ht="15" customHeight="1">
      <c r="A3" s="133" t="s">
        <v>91</v>
      </c>
      <c r="B3" s="381"/>
      <c r="C3" s="381"/>
      <c r="D3" s="382"/>
      <c r="E3" s="397"/>
      <c r="F3" s="134"/>
      <c r="G3" s="135" t="s">
        <v>94</v>
      </c>
      <c r="H3" s="136">
        <f>O24+Q22</f>
        <v>0</v>
      </c>
      <c r="I3" s="137" t="s">
        <v>274</v>
      </c>
      <c r="J3" s="392">
        <f>N3*H3</f>
        <v>0</v>
      </c>
      <c r="K3" s="393"/>
      <c r="N3" s="127">
        <v>1500</v>
      </c>
      <c r="R3" s="127">
        <f>IF(COUNTIF(B8:B52,N13)&gt;3,1,0)</f>
        <v>0</v>
      </c>
      <c r="S3" s="127">
        <f>IF(COUNTIF(H8:H52,P11)&gt;3,1,0)</f>
        <v>0</v>
      </c>
    </row>
    <row r="4" spans="1:11" ht="15" customHeight="1">
      <c r="A4" s="138" t="s">
        <v>92</v>
      </c>
      <c r="B4" s="383"/>
      <c r="C4" s="383"/>
      <c r="D4" s="384"/>
      <c r="E4" s="397"/>
      <c r="F4" s="139"/>
      <c r="G4" s="140"/>
      <c r="H4" s="387" t="s">
        <v>198</v>
      </c>
      <c r="I4" s="388"/>
      <c r="J4" s="385">
        <f>J2+J3</f>
        <v>0</v>
      </c>
      <c r="K4" s="386"/>
    </row>
    <row r="5" spans="1:11" ht="15" customHeight="1" thickBot="1">
      <c r="A5" s="141" t="s">
        <v>197</v>
      </c>
      <c r="B5" s="394"/>
      <c r="C5" s="394"/>
      <c r="D5" s="395"/>
      <c r="E5" s="398"/>
      <c r="F5" s="142"/>
      <c r="G5" s="399" t="s">
        <v>199</v>
      </c>
      <c r="H5" s="400"/>
      <c r="I5" s="401" t="s">
        <v>200</v>
      </c>
      <c r="J5" s="401"/>
      <c r="K5" s="402"/>
    </row>
    <row r="6" spans="1:11" ht="15" customHeight="1">
      <c r="A6" s="375" t="s">
        <v>95</v>
      </c>
      <c r="B6" s="376"/>
      <c r="C6" s="376"/>
      <c r="D6" s="376"/>
      <c r="E6" s="376"/>
      <c r="F6" s="143"/>
      <c r="G6" s="377" t="s">
        <v>96</v>
      </c>
      <c r="H6" s="376"/>
      <c r="I6" s="376"/>
      <c r="J6" s="376"/>
      <c r="K6" s="378"/>
    </row>
    <row r="7" spans="1:47" ht="15" customHeight="1">
      <c r="A7" s="144" t="s">
        <v>97</v>
      </c>
      <c r="B7" s="145" t="s">
        <v>98</v>
      </c>
      <c r="C7" s="146" t="s">
        <v>87</v>
      </c>
      <c r="D7" s="147" t="s">
        <v>99</v>
      </c>
      <c r="E7" s="146" t="s">
        <v>84</v>
      </c>
      <c r="F7" s="148">
        <f>IF(B2="","",VLOOKUP(B2,$R$9:$S$30,2,FALSE))</f>
      </c>
      <c r="G7" s="149" t="s">
        <v>97</v>
      </c>
      <c r="H7" s="145" t="s">
        <v>98</v>
      </c>
      <c r="I7" s="146" t="s">
        <v>87</v>
      </c>
      <c r="J7" s="147" t="s">
        <v>99</v>
      </c>
      <c r="K7" s="150" t="s">
        <v>84</v>
      </c>
      <c r="Z7" s="127">
        <v>5</v>
      </c>
      <c r="AA7" s="127">
        <v>6</v>
      </c>
      <c r="AB7" s="127">
        <v>7</v>
      </c>
      <c r="AC7" s="127">
        <v>8</v>
      </c>
      <c r="AD7" s="127">
        <v>9</v>
      </c>
      <c r="AE7" s="127">
        <v>10</v>
      </c>
      <c r="AF7" s="127">
        <v>11</v>
      </c>
      <c r="AG7" s="127">
        <v>12</v>
      </c>
      <c r="AN7" s="127">
        <v>5</v>
      </c>
      <c r="AO7" s="127">
        <v>6</v>
      </c>
      <c r="AP7" s="127">
        <v>7</v>
      </c>
      <c r="AQ7" s="127">
        <v>8</v>
      </c>
      <c r="AR7" s="127">
        <v>9</v>
      </c>
      <c r="AS7" s="127">
        <v>10</v>
      </c>
      <c r="AT7" s="127">
        <v>11</v>
      </c>
      <c r="AU7" s="127">
        <v>12</v>
      </c>
    </row>
    <row r="8" spans="1:47" ht="15" customHeight="1">
      <c r="A8" s="175"/>
      <c r="B8" s="176"/>
      <c r="C8" s="177"/>
      <c r="D8" s="151">
        <f>_xlfn.IFERROR((VLOOKUP(A8,'登録'!$B$3:$D$52,2,FALSE)),"")</f>
      </c>
      <c r="E8" s="152">
        <f>_xlfn.IFERROR((VLOOKUP(A8,'登録'!$B$3:$D$52,3,FALSE)),"")</f>
      </c>
      <c r="F8" s="153">
        <f>IF(B8="","",$F$7)</f>
      </c>
      <c r="G8" s="194"/>
      <c r="H8" s="176"/>
      <c r="I8" s="187"/>
      <c r="J8" s="151">
        <f>_xlfn.IFERROR((VLOOKUP(G8,'登録'!$P$3:$R$52,2,FALSE)),"")</f>
      </c>
      <c r="K8" s="154">
        <f>_xlfn.IFERROR((VLOOKUP(G8,'登録'!$P$3:$R$52,3,FALSE)),"")</f>
      </c>
      <c r="L8" s="155">
        <f>IF(H8="","",$F$7)</f>
      </c>
      <c r="U8" s="308">
        <f>A8</f>
        <v>0</v>
      </c>
      <c r="V8" s="308">
        <f>B8</f>
        <v>0</v>
      </c>
      <c r="W8" s="308">
        <f>C8</f>
        <v>0</v>
      </c>
      <c r="X8" s="308">
        <f>D8</f>
      </c>
      <c r="Y8" s="308">
        <f>E8</f>
      </c>
      <c r="Z8" s="308" t="e">
        <f>VLOOKUP($U8,'登録'!$B$3:$M$52,Z$7,FALSE)</f>
        <v>#N/A</v>
      </c>
      <c r="AA8" s="308" t="e">
        <f>VLOOKUP($U8,'登録'!$B$3:$M$52,AA$7,FALSE)</f>
        <v>#N/A</v>
      </c>
      <c r="AB8" s="308" t="e">
        <f>VLOOKUP($U8,'登録'!$B$3:$M$52,AB$7,FALSE)</f>
        <v>#N/A</v>
      </c>
      <c r="AC8" s="308" t="e">
        <f>VLOOKUP($U8,'登録'!$B$3:$M$52,AC$7,FALSE)</f>
        <v>#N/A</v>
      </c>
      <c r="AD8" s="308" t="e">
        <f>VLOOKUP($U8,'登録'!$B$3:$M$52,AD$7,FALSE)</f>
        <v>#N/A</v>
      </c>
      <c r="AE8" s="308" t="e">
        <f>VLOOKUP($U8,'登録'!$B$3:$M$52,AE$7,FALSE)</f>
        <v>#N/A</v>
      </c>
      <c r="AF8" s="308" t="e">
        <f>VLOOKUP($U8,'登録'!$B$3:$M$52,AF$7,FALSE)</f>
        <v>#N/A</v>
      </c>
      <c r="AG8" s="308" t="e">
        <f>VLOOKUP($U8,'登録'!$B$3:$M$52,AG$7,FALSE)</f>
        <v>#N/A</v>
      </c>
      <c r="AH8" s="309"/>
      <c r="AI8" s="310">
        <f>G8</f>
        <v>0</v>
      </c>
      <c r="AJ8" s="310">
        <f>H8</f>
        <v>0</v>
      </c>
      <c r="AK8" s="310">
        <f>I8</f>
        <v>0</v>
      </c>
      <c r="AL8" s="310">
        <f>J8</f>
      </c>
      <c r="AM8" s="310">
        <f>K8</f>
      </c>
      <c r="AN8" s="310" t="e">
        <f>VLOOKUP($AI8,'登録'!$P$3:$AA$52,AN$7,FALSE)</f>
        <v>#N/A</v>
      </c>
      <c r="AO8" s="310" t="e">
        <f>VLOOKUP($AI8,'登録'!$P$3:$AA$52,AO$7,FALSE)</f>
        <v>#N/A</v>
      </c>
      <c r="AP8" s="310" t="e">
        <f>VLOOKUP($AI8,'登録'!$P$3:$AA$52,AP$7,FALSE)</f>
        <v>#N/A</v>
      </c>
      <c r="AQ8" s="310" t="e">
        <f>VLOOKUP($AI8,'登録'!$P$3:$AA$52,AQ$7,FALSE)</f>
        <v>#N/A</v>
      </c>
      <c r="AR8" s="310" t="e">
        <f>VLOOKUP($AI8,'登録'!$P$3:$AA$52,AR$7,FALSE)</f>
        <v>#N/A</v>
      </c>
      <c r="AS8" s="310" t="e">
        <f>VLOOKUP($AI8,'登録'!$P$3:$AA$52,AS$7,FALSE)</f>
        <v>#N/A</v>
      </c>
      <c r="AT8" s="310" t="e">
        <f>VLOOKUP($AI8,'登録'!$P$3:$AA$52,AT$7,FALSE)</f>
        <v>#N/A</v>
      </c>
      <c r="AU8" s="310" t="e">
        <f>VLOOKUP($AI8,'登録'!$P$3:$AA$52,AU$7,FALSE)</f>
        <v>#N/A</v>
      </c>
    </row>
    <row r="9" spans="1:47" ht="15" customHeight="1">
      <c r="A9" s="178"/>
      <c r="B9" s="179"/>
      <c r="C9" s="180"/>
      <c r="D9" s="156">
        <f>_xlfn.IFERROR((VLOOKUP(A9,'登録'!$B$3:$D$52,2,FALSE)),"")</f>
      </c>
      <c r="E9" s="157">
        <f>_xlfn.IFERROR((VLOOKUP(A9,'登録'!$B$3:$D$52,3,FALSE)),"")</f>
      </c>
      <c r="F9" s="153">
        <f aca="true" t="shared" si="0" ref="F9:F52">IF(B9="","",$F$7)</f>
      </c>
      <c r="G9" s="195"/>
      <c r="H9" s="179"/>
      <c r="I9" s="188"/>
      <c r="J9" s="156">
        <f>_xlfn.IFERROR((VLOOKUP(G9,'登録'!$P$3:$R$52,2,FALSE)),"")</f>
      </c>
      <c r="K9" s="158">
        <f>_xlfn.IFERROR((VLOOKUP(G9,'登録'!$P$3:$R$52,3,FALSE)),"")</f>
      </c>
      <c r="L9" s="155">
        <f aca="true" t="shared" si="1" ref="L9:L52">IF(H9="","",$F$7)</f>
      </c>
      <c r="N9" s="159" t="s">
        <v>233</v>
      </c>
      <c r="O9" s="159">
        <f>COUNTIF($B$8:$B$52,N9)</f>
        <v>0</v>
      </c>
      <c r="P9" s="159" t="s">
        <v>233</v>
      </c>
      <c r="Q9" s="159">
        <f>COUNTIF($H$8:$H$52,P9)</f>
        <v>0</v>
      </c>
      <c r="R9" s="127" t="s">
        <v>159</v>
      </c>
      <c r="S9" s="127" t="s">
        <v>176</v>
      </c>
      <c r="U9" s="308">
        <f aca="true" t="shared" si="2" ref="U9:U52">A9</f>
        <v>0</v>
      </c>
      <c r="V9" s="308">
        <f aca="true" t="shared" si="3" ref="V9:V52">B9</f>
        <v>0</v>
      </c>
      <c r="W9" s="308">
        <f aca="true" t="shared" si="4" ref="W9:W52">C9</f>
        <v>0</v>
      </c>
      <c r="X9" s="308">
        <f aca="true" t="shared" si="5" ref="X9:X52">D9</f>
      </c>
      <c r="Y9" s="308">
        <f aca="true" t="shared" si="6" ref="Y9:Y52">E9</f>
      </c>
      <c r="Z9" s="308" t="e">
        <f>VLOOKUP($U9,'登録'!$B$3:$M$52,Z$7,FALSE)</f>
        <v>#N/A</v>
      </c>
      <c r="AA9" s="308" t="e">
        <f>VLOOKUP($U9,'登録'!$B$3:$M$52,AA$7,FALSE)</f>
        <v>#N/A</v>
      </c>
      <c r="AB9" s="308" t="e">
        <f>VLOOKUP($U9,'登録'!$B$3:$M$52,AB$7,FALSE)</f>
        <v>#N/A</v>
      </c>
      <c r="AC9" s="308" t="e">
        <f>VLOOKUP($U9,'登録'!$B$3:$M$52,AC$7,FALSE)</f>
        <v>#N/A</v>
      </c>
      <c r="AD9" s="308" t="e">
        <f>VLOOKUP($U9,'登録'!$B$3:$M$52,AD$7,FALSE)</f>
        <v>#N/A</v>
      </c>
      <c r="AE9" s="308" t="e">
        <f>VLOOKUP($U9,'登録'!$B$3:$M$52,AE$7,FALSE)</f>
        <v>#N/A</v>
      </c>
      <c r="AF9" s="308" t="e">
        <f>VLOOKUP($U9,'登録'!$B$3:$M$52,AF$7,FALSE)</f>
        <v>#N/A</v>
      </c>
      <c r="AG9" s="308" t="e">
        <f>VLOOKUP($U9,'登録'!$B$3:$M$52,AG$7,FALSE)</f>
        <v>#N/A</v>
      </c>
      <c r="AH9" s="309"/>
      <c r="AI9" s="310">
        <f aca="true" t="shared" si="7" ref="AI9:AI52">G9</f>
        <v>0</v>
      </c>
      <c r="AJ9" s="310">
        <f aca="true" t="shared" si="8" ref="AJ9:AJ52">H9</f>
        <v>0</v>
      </c>
      <c r="AK9" s="310">
        <f aca="true" t="shared" si="9" ref="AK9:AK52">I9</f>
        <v>0</v>
      </c>
      <c r="AL9" s="310">
        <f aca="true" t="shared" si="10" ref="AL9:AL52">J9</f>
      </c>
      <c r="AM9" s="310">
        <f aca="true" t="shared" si="11" ref="AM9:AM52">K9</f>
      </c>
      <c r="AN9" s="310" t="e">
        <f>VLOOKUP($AI9,'登録'!$P$3:$AA$52,AN$7,FALSE)</f>
        <v>#N/A</v>
      </c>
      <c r="AO9" s="310" t="e">
        <f>VLOOKUP($AI9,'登録'!$P$3:$AA$52,AO$7,FALSE)</f>
        <v>#N/A</v>
      </c>
      <c r="AP9" s="310" t="e">
        <f>VLOOKUP($AI9,'登録'!$P$3:$AA$52,AP$7,FALSE)</f>
        <v>#N/A</v>
      </c>
      <c r="AQ9" s="310" t="e">
        <f>VLOOKUP($AI9,'登録'!$P$3:$AA$52,AQ$7,FALSE)</f>
        <v>#N/A</v>
      </c>
      <c r="AR9" s="310" t="e">
        <f>VLOOKUP($AI9,'登録'!$P$3:$AA$52,AR$7,FALSE)</f>
        <v>#N/A</v>
      </c>
      <c r="AS9" s="310" t="e">
        <f>VLOOKUP($AI9,'登録'!$P$3:$AA$52,AS$7,FALSE)</f>
        <v>#N/A</v>
      </c>
      <c r="AT9" s="310" t="e">
        <f>VLOOKUP($AI9,'登録'!$P$3:$AA$52,AT$7,FALSE)</f>
        <v>#N/A</v>
      </c>
      <c r="AU9" s="310" t="e">
        <f>VLOOKUP($AI9,'登録'!$P$3:$AA$52,AU$7,FALSE)</f>
        <v>#N/A</v>
      </c>
    </row>
    <row r="10" spans="1:47" ht="15" customHeight="1">
      <c r="A10" s="178"/>
      <c r="B10" s="179"/>
      <c r="C10" s="180"/>
      <c r="D10" s="156">
        <f>_xlfn.IFERROR((VLOOKUP(A10,'登録'!$B$3:$D$52,2,FALSE)),"")</f>
      </c>
      <c r="E10" s="157">
        <f>_xlfn.IFERROR((VLOOKUP(A10,'登録'!$B$3:$D$52,3,FALSE)),"")</f>
      </c>
      <c r="F10" s="153">
        <f t="shared" si="0"/>
      </c>
      <c r="G10" s="195"/>
      <c r="H10" s="179"/>
      <c r="I10" s="188"/>
      <c r="J10" s="156">
        <f>_xlfn.IFERROR((VLOOKUP(G10,'登録'!$P$3:$R$52,2,FALSE)),"")</f>
      </c>
      <c r="K10" s="158">
        <f>_xlfn.IFERROR((VLOOKUP(G10,'登録'!$P$3:$R$52,3,FALSE)),"")</f>
      </c>
      <c r="L10" s="155">
        <f t="shared" si="1"/>
      </c>
      <c r="N10" s="159" t="s">
        <v>263</v>
      </c>
      <c r="O10" s="159">
        <f aca="true" t="shared" si="12" ref="O10:O18">COUNTIF($B$8:$B$52,N10)</f>
        <v>0</v>
      </c>
      <c r="P10" s="159" t="s">
        <v>265</v>
      </c>
      <c r="Q10" s="159">
        <f aca="true" t="shared" si="13" ref="Q10:Q16">COUNTIF($H$8:$H$52,P10)</f>
        <v>0</v>
      </c>
      <c r="R10" s="127" t="s">
        <v>160</v>
      </c>
      <c r="S10" s="127" t="s">
        <v>177</v>
      </c>
      <c r="U10" s="308">
        <f t="shared" si="2"/>
        <v>0</v>
      </c>
      <c r="V10" s="308">
        <f t="shared" si="3"/>
        <v>0</v>
      </c>
      <c r="W10" s="308">
        <f t="shared" si="4"/>
        <v>0</v>
      </c>
      <c r="X10" s="308">
        <f t="shared" si="5"/>
      </c>
      <c r="Y10" s="308">
        <f t="shared" si="6"/>
      </c>
      <c r="Z10" s="308" t="e">
        <f>VLOOKUP($U10,'登録'!$B$3:$M$52,Z$7,FALSE)</f>
        <v>#N/A</v>
      </c>
      <c r="AA10" s="308" t="e">
        <f>VLOOKUP($U10,'登録'!$B$3:$M$52,AA$7,FALSE)</f>
        <v>#N/A</v>
      </c>
      <c r="AB10" s="308" t="e">
        <f>VLOOKUP($U10,'登録'!$B$3:$M$52,AB$7,FALSE)</f>
        <v>#N/A</v>
      </c>
      <c r="AC10" s="308" t="e">
        <f>VLOOKUP($U10,'登録'!$B$3:$M$52,AC$7,FALSE)</f>
        <v>#N/A</v>
      </c>
      <c r="AD10" s="308" t="e">
        <f>VLOOKUP($U10,'登録'!$B$3:$M$52,AD$7,FALSE)</f>
        <v>#N/A</v>
      </c>
      <c r="AE10" s="308" t="e">
        <f>VLOOKUP($U10,'登録'!$B$3:$M$52,AE$7,FALSE)</f>
        <v>#N/A</v>
      </c>
      <c r="AF10" s="308" t="e">
        <f>VLOOKUP($U10,'登録'!$B$3:$M$52,AF$7,FALSE)</f>
        <v>#N/A</v>
      </c>
      <c r="AG10" s="308" t="e">
        <f>VLOOKUP($U10,'登録'!$B$3:$M$52,AG$7,FALSE)</f>
        <v>#N/A</v>
      </c>
      <c r="AH10" s="309"/>
      <c r="AI10" s="310">
        <f t="shared" si="7"/>
        <v>0</v>
      </c>
      <c r="AJ10" s="310">
        <f t="shared" si="8"/>
        <v>0</v>
      </c>
      <c r="AK10" s="310">
        <f t="shared" si="9"/>
        <v>0</v>
      </c>
      <c r="AL10" s="310">
        <f t="shared" si="10"/>
      </c>
      <c r="AM10" s="310">
        <f t="shared" si="11"/>
      </c>
      <c r="AN10" s="310" t="e">
        <f>VLOOKUP($AI10,'登録'!$P$3:$AA$52,AN$7,FALSE)</f>
        <v>#N/A</v>
      </c>
      <c r="AO10" s="310" t="e">
        <f>VLOOKUP($AI10,'登録'!$P$3:$AA$52,AO$7,FALSE)</f>
        <v>#N/A</v>
      </c>
      <c r="AP10" s="310" t="e">
        <f>VLOOKUP($AI10,'登録'!$P$3:$AA$52,AP$7,FALSE)</f>
        <v>#N/A</v>
      </c>
      <c r="AQ10" s="310" t="e">
        <f>VLOOKUP($AI10,'登録'!$P$3:$AA$52,AQ$7,FALSE)</f>
        <v>#N/A</v>
      </c>
      <c r="AR10" s="310" t="e">
        <f>VLOOKUP($AI10,'登録'!$P$3:$AA$52,AR$7,FALSE)</f>
        <v>#N/A</v>
      </c>
      <c r="AS10" s="310" t="e">
        <f>VLOOKUP($AI10,'登録'!$P$3:$AA$52,AS$7,FALSE)</f>
        <v>#N/A</v>
      </c>
      <c r="AT10" s="310" t="e">
        <f>VLOOKUP($AI10,'登録'!$P$3:$AA$52,AT$7,FALSE)</f>
        <v>#N/A</v>
      </c>
      <c r="AU10" s="310" t="e">
        <f>VLOOKUP($AI10,'登録'!$P$3:$AA$52,AU$7,FALSE)</f>
        <v>#N/A</v>
      </c>
    </row>
    <row r="11" spans="1:47" ht="15" customHeight="1">
      <c r="A11" s="178"/>
      <c r="B11" s="179"/>
      <c r="C11" s="180"/>
      <c r="D11" s="156">
        <f>_xlfn.IFERROR((VLOOKUP(A11,'登録'!$B$3:$D$52,2,FALSE)),"")</f>
      </c>
      <c r="E11" s="157">
        <f>_xlfn.IFERROR((VLOOKUP(A11,'登録'!$B$3:$D$52,3,FALSE)),"")</f>
      </c>
      <c r="F11" s="153">
        <f t="shared" si="0"/>
      </c>
      <c r="G11" s="195"/>
      <c r="H11" s="179"/>
      <c r="I11" s="188"/>
      <c r="J11" s="156">
        <f>_xlfn.IFERROR((VLOOKUP(G11,'登録'!$P$3:$R$52,2,FALSE)),"")</f>
      </c>
      <c r="K11" s="158">
        <f>_xlfn.IFERROR((VLOOKUP(G11,'登録'!$P$3:$R$52,3,FALSE)),"")</f>
      </c>
      <c r="L11" s="155">
        <f t="shared" si="1"/>
      </c>
      <c r="N11" s="159" t="s">
        <v>265</v>
      </c>
      <c r="O11" s="159">
        <f t="shared" si="12"/>
        <v>0</v>
      </c>
      <c r="P11" s="159" t="s">
        <v>275</v>
      </c>
      <c r="Q11" s="159">
        <f t="shared" si="13"/>
        <v>0</v>
      </c>
      <c r="R11" s="127" t="s">
        <v>161</v>
      </c>
      <c r="S11" s="127" t="s">
        <v>178</v>
      </c>
      <c r="U11" s="308">
        <f t="shared" si="2"/>
        <v>0</v>
      </c>
      <c r="V11" s="308">
        <f t="shared" si="3"/>
        <v>0</v>
      </c>
      <c r="W11" s="308">
        <f t="shared" si="4"/>
        <v>0</v>
      </c>
      <c r="X11" s="308">
        <f t="shared" si="5"/>
      </c>
      <c r="Y11" s="308">
        <f t="shared" si="6"/>
      </c>
      <c r="Z11" s="308" t="e">
        <f>VLOOKUP($U11,'登録'!$B$3:$M$52,Z$7,FALSE)</f>
        <v>#N/A</v>
      </c>
      <c r="AA11" s="308" t="e">
        <f>VLOOKUP($U11,'登録'!$B$3:$M$52,AA$7,FALSE)</f>
        <v>#N/A</v>
      </c>
      <c r="AB11" s="308" t="e">
        <f>VLOOKUP($U11,'登録'!$B$3:$M$52,AB$7,FALSE)</f>
        <v>#N/A</v>
      </c>
      <c r="AC11" s="308" t="e">
        <f>VLOOKUP($U11,'登録'!$B$3:$M$52,AC$7,FALSE)</f>
        <v>#N/A</v>
      </c>
      <c r="AD11" s="308" t="e">
        <f>VLOOKUP($U11,'登録'!$B$3:$M$52,AD$7,FALSE)</f>
        <v>#N/A</v>
      </c>
      <c r="AE11" s="308" t="e">
        <f>VLOOKUP($U11,'登録'!$B$3:$M$52,AE$7,FALSE)</f>
        <v>#N/A</v>
      </c>
      <c r="AF11" s="308" t="e">
        <f>VLOOKUP($U11,'登録'!$B$3:$M$52,AF$7,FALSE)</f>
        <v>#N/A</v>
      </c>
      <c r="AG11" s="308" t="e">
        <f>VLOOKUP($U11,'登録'!$B$3:$M$52,AG$7,FALSE)</f>
        <v>#N/A</v>
      </c>
      <c r="AH11" s="309"/>
      <c r="AI11" s="310">
        <f t="shared" si="7"/>
        <v>0</v>
      </c>
      <c r="AJ11" s="310">
        <f t="shared" si="8"/>
        <v>0</v>
      </c>
      <c r="AK11" s="310">
        <f t="shared" si="9"/>
        <v>0</v>
      </c>
      <c r="AL11" s="310">
        <f t="shared" si="10"/>
      </c>
      <c r="AM11" s="310">
        <f t="shared" si="11"/>
      </c>
      <c r="AN11" s="310" t="e">
        <f>VLOOKUP($AI11,'登録'!$P$3:$AA$52,AN$7,FALSE)</f>
        <v>#N/A</v>
      </c>
      <c r="AO11" s="310" t="e">
        <f>VLOOKUP($AI11,'登録'!$P$3:$AA$52,AO$7,FALSE)</f>
        <v>#N/A</v>
      </c>
      <c r="AP11" s="310" t="e">
        <f>VLOOKUP($AI11,'登録'!$P$3:$AA$52,AP$7,FALSE)</f>
        <v>#N/A</v>
      </c>
      <c r="AQ11" s="310" t="e">
        <f>VLOOKUP($AI11,'登録'!$P$3:$AA$52,AQ$7,FALSE)</f>
        <v>#N/A</v>
      </c>
      <c r="AR11" s="310" t="e">
        <f>VLOOKUP($AI11,'登録'!$P$3:$AA$52,AR$7,FALSE)</f>
        <v>#N/A</v>
      </c>
      <c r="AS11" s="310" t="e">
        <f>VLOOKUP($AI11,'登録'!$P$3:$AA$52,AS$7,FALSE)</f>
        <v>#N/A</v>
      </c>
      <c r="AT11" s="310" t="e">
        <f>VLOOKUP($AI11,'登録'!$P$3:$AA$52,AT$7,FALSE)</f>
        <v>#N/A</v>
      </c>
      <c r="AU11" s="310" t="e">
        <f>VLOOKUP($AI11,'登録'!$P$3:$AA$52,AU$7,FALSE)</f>
        <v>#N/A</v>
      </c>
    </row>
    <row r="12" spans="1:47" ht="15" customHeight="1">
      <c r="A12" s="181"/>
      <c r="B12" s="182"/>
      <c r="C12" s="183"/>
      <c r="D12" s="160">
        <f>_xlfn.IFERROR((VLOOKUP(A12,'登録'!$B$3:$D$52,2,FALSE)),"")</f>
      </c>
      <c r="E12" s="161">
        <f>_xlfn.IFERROR((VLOOKUP(A12,'登録'!$B$3:$D$52,3,FALSE)),"")</f>
      </c>
      <c r="F12" s="153">
        <f t="shared" si="0"/>
      </c>
      <c r="G12" s="196"/>
      <c r="H12" s="182"/>
      <c r="I12" s="186"/>
      <c r="J12" s="160">
        <f>_xlfn.IFERROR((VLOOKUP(G12,'登録'!$P$3:$R$52,2,FALSE)),"")</f>
      </c>
      <c r="K12" s="162">
        <f>_xlfn.IFERROR((VLOOKUP(G12,'登録'!$P$3:$R$52,3,FALSE)),"")</f>
      </c>
      <c r="L12" s="155">
        <f t="shared" si="1"/>
      </c>
      <c r="N12" s="159" t="s">
        <v>267</v>
      </c>
      <c r="O12" s="159">
        <f t="shared" si="12"/>
        <v>0</v>
      </c>
      <c r="P12" s="159" t="s">
        <v>276</v>
      </c>
      <c r="Q12" s="159">
        <f t="shared" si="13"/>
        <v>0</v>
      </c>
      <c r="R12" s="127" t="s">
        <v>162</v>
      </c>
      <c r="S12" s="127" t="s">
        <v>179</v>
      </c>
      <c r="U12" s="308">
        <f t="shared" si="2"/>
        <v>0</v>
      </c>
      <c r="V12" s="308">
        <f t="shared" si="3"/>
        <v>0</v>
      </c>
      <c r="W12" s="308">
        <f t="shared" si="4"/>
        <v>0</v>
      </c>
      <c r="X12" s="308">
        <f t="shared" si="5"/>
      </c>
      <c r="Y12" s="308">
        <f t="shared" si="6"/>
      </c>
      <c r="Z12" s="308" t="e">
        <f>VLOOKUP($U12,'登録'!$B$3:$M$52,Z$7,FALSE)</f>
        <v>#N/A</v>
      </c>
      <c r="AA12" s="308" t="e">
        <f>VLOOKUP($U12,'登録'!$B$3:$M$52,AA$7,FALSE)</f>
        <v>#N/A</v>
      </c>
      <c r="AB12" s="308" t="e">
        <f>VLOOKUP($U12,'登録'!$B$3:$M$52,AB$7,FALSE)</f>
        <v>#N/A</v>
      </c>
      <c r="AC12" s="308" t="e">
        <f>VLOOKUP($U12,'登録'!$B$3:$M$52,AC$7,FALSE)</f>
        <v>#N/A</v>
      </c>
      <c r="AD12" s="308" t="e">
        <f>VLOOKUP($U12,'登録'!$B$3:$M$52,AD$7,FALSE)</f>
        <v>#N/A</v>
      </c>
      <c r="AE12" s="308" t="e">
        <f>VLOOKUP($U12,'登録'!$B$3:$M$52,AE$7,FALSE)</f>
        <v>#N/A</v>
      </c>
      <c r="AF12" s="308" t="e">
        <f>VLOOKUP($U12,'登録'!$B$3:$M$52,AF$7,FALSE)</f>
        <v>#N/A</v>
      </c>
      <c r="AG12" s="308" t="e">
        <f>VLOOKUP($U12,'登録'!$B$3:$M$52,AG$7,FALSE)</f>
        <v>#N/A</v>
      </c>
      <c r="AH12" s="309"/>
      <c r="AI12" s="310">
        <f t="shared" si="7"/>
        <v>0</v>
      </c>
      <c r="AJ12" s="310">
        <f t="shared" si="8"/>
        <v>0</v>
      </c>
      <c r="AK12" s="310">
        <f t="shared" si="9"/>
        <v>0</v>
      </c>
      <c r="AL12" s="310">
        <f t="shared" si="10"/>
      </c>
      <c r="AM12" s="310">
        <f t="shared" si="11"/>
      </c>
      <c r="AN12" s="310" t="e">
        <f>VLOOKUP($AI12,'登録'!$P$3:$AA$52,AN$7,FALSE)</f>
        <v>#N/A</v>
      </c>
      <c r="AO12" s="310" t="e">
        <f>VLOOKUP($AI12,'登録'!$P$3:$AA$52,AO$7,FALSE)</f>
        <v>#N/A</v>
      </c>
      <c r="AP12" s="310" t="e">
        <f>VLOOKUP($AI12,'登録'!$P$3:$AA$52,AP$7,FALSE)</f>
        <v>#N/A</v>
      </c>
      <c r="AQ12" s="310" t="e">
        <f>VLOOKUP($AI12,'登録'!$P$3:$AA$52,AQ$7,FALSE)</f>
        <v>#N/A</v>
      </c>
      <c r="AR12" s="310" t="e">
        <f>VLOOKUP($AI12,'登録'!$P$3:$AA$52,AR$7,FALSE)</f>
        <v>#N/A</v>
      </c>
      <c r="AS12" s="310" t="e">
        <f>VLOOKUP($AI12,'登録'!$P$3:$AA$52,AS$7,FALSE)</f>
        <v>#N/A</v>
      </c>
      <c r="AT12" s="310" t="e">
        <f>VLOOKUP($AI12,'登録'!$P$3:$AA$52,AT$7,FALSE)</f>
        <v>#N/A</v>
      </c>
      <c r="AU12" s="310" t="e">
        <f>VLOOKUP($AI12,'登録'!$P$3:$AA$52,AU$7,FALSE)</f>
        <v>#N/A</v>
      </c>
    </row>
    <row r="13" spans="1:47" ht="15" customHeight="1">
      <c r="A13" s="175"/>
      <c r="B13" s="176"/>
      <c r="C13" s="184"/>
      <c r="D13" s="151">
        <f>_xlfn.IFERROR((VLOOKUP(A13,'登録'!$B$3:$D$52,2,FALSE)),"")</f>
      </c>
      <c r="E13" s="152">
        <f>_xlfn.IFERROR((VLOOKUP(A13,'登録'!$B$3:$D$52,3,FALSE)),"")</f>
      </c>
      <c r="F13" s="153">
        <f t="shared" si="0"/>
      </c>
      <c r="G13" s="194"/>
      <c r="H13" s="176"/>
      <c r="I13" s="187"/>
      <c r="J13" s="151">
        <f>_xlfn.IFERROR((VLOOKUP(G13,'登録'!$P$3:$R$52,2,FALSE)),"")</f>
      </c>
      <c r="K13" s="154">
        <f>_xlfn.IFERROR((VLOOKUP(G13,'登録'!$P$3:$R$52,3,FALSE)),"")</f>
      </c>
      <c r="L13" s="155">
        <f t="shared" si="1"/>
      </c>
      <c r="N13" s="159" t="s">
        <v>275</v>
      </c>
      <c r="O13" s="159">
        <f t="shared" si="12"/>
        <v>0</v>
      </c>
      <c r="P13" s="159" t="s">
        <v>277</v>
      </c>
      <c r="Q13" s="159">
        <f t="shared" si="13"/>
        <v>0</v>
      </c>
      <c r="R13" s="127" t="s">
        <v>163</v>
      </c>
      <c r="S13" s="127" t="s">
        <v>180</v>
      </c>
      <c r="U13" s="308">
        <f t="shared" si="2"/>
        <v>0</v>
      </c>
      <c r="V13" s="308">
        <f t="shared" si="3"/>
        <v>0</v>
      </c>
      <c r="W13" s="308">
        <f t="shared" si="4"/>
        <v>0</v>
      </c>
      <c r="X13" s="308">
        <f t="shared" si="5"/>
      </c>
      <c r="Y13" s="308">
        <f t="shared" si="6"/>
      </c>
      <c r="Z13" s="308" t="e">
        <f>VLOOKUP($U13,'登録'!$B$3:$M$52,Z$7,FALSE)</f>
        <v>#N/A</v>
      </c>
      <c r="AA13" s="308" t="e">
        <f>VLOOKUP($U13,'登録'!$B$3:$M$52,AA$7,FALSE)</f>
        <v>#N/A</v>
      </c>
      <c r="AB13" s="308" t="e">
        <f>VLOOKUP($U13,'登録'!$B$3:$M$52,AB$7,FALSE)</f>
        <v>#N/A</v>
      </c>
      <c r="AC13" s="308" t="e">
        <f>VLOOKUP($U13,'登録'!$B$3:$M$52,AC$7,FALSE)</f>
        <v>#N/A</v>
      </c>
      <c r="AD13" s="308" t="e">
        <f>VLOOKUP($U13,'登録'!$B$3:$M$52,AD$7,FALSE)</f>
        <v>#N/A</v>
      </c>
      <c r="AE13" s="308" t="e">
        <f>VLOOKUP($U13,'登録'!$B$3:$M$52,AE$7,FALSE)</f>
        <v>#N/A</v>
      </c>
      <c r="AF13" s="308" t="e">
        <f>VLOOKUP($U13,'登録'!$B$3:$M$52,AF$7,FALSE)</f>
        <v>#N/A</v>
      </c>
      <c r="AG13" s="308" t="e">
        <f>VLOOKUP($U13,'登録'!$B$3:$M$52,AG$7,FALSE)</f>
        <v>#N/A</v>
      </c>
      <c r="AH13" s="309"/>
      <c r="AI13" s="310">
        <f t="shared" si="7"/>
        <v>0</v>
      </c>
      <c r="AJ13" s="310">
        <f t="shared" si="8"/>
        <v>0</v>
      </c>
      <c r="AK13" s="310">
        <f t="shared" si="9"/>
        <v>0</v>
      </c>
      <c r="AL13" s="310">
        <f t="shared" si="10"/>
      </c>
      <c r="AM13" s="310">
        <f t="shared" si="11"/>
      </c>
      <c r="AN13" s="310" t="e">
        <f>VLOOKUP($AI13,'登録'!$P$3:$AA$52,AN$7,FALSE)</f>
        <v>#N/A</v>
      </c>
      <c r="AO13" s="310" t="e">
        <f>VLOOKUP($AI13,'登録'!$P$3:$AA$52,AO$7,FALSE)</f>
        <v>#N/A</v>
      </c>
      <c r="AP13" s="310" t="e">
        <f>VLOOKUP($AI13,'登録'!$P$3:$AA$52,AP$7,FALSE)</f>
        <v>#N/A</v>
      </c>
      <c r="AQ13" s="310" t="e">
        <f>VLOOKUP($AI13,'登録'!$P$3:$AA$52,AQ$7,FALSE)</f>
        <v>#N/A</v>
      </c>
      <c r="AR13" s="310" t="e">
        <f>VLOOKUP($AI13,'登録'!$P$3:$AA$52,AR$7,FALSE)</f>
        <v>#N/A</v>
      </c>
      <c r="AS13" s="310" t="e">
        <f>VLOOKUP($AI13,'登録'!$P$3:$AA$52,AS$7,FALSE)</f>
        <v>#N/A</v>
      </c>
      <c r="AT13" s="310" t="e">
        <f>VLOOKUP($AI13,'登録'!$P$3:$AA$52,AT$7,FALSE)</f>
        <v>#N/A</v>
      </c>
      <c r="AU13" s="310" t="e">
        <f>VLOOKUP($AI13,'登録'!$P$3:$AA$52,AU$7,FALSE)</f>
        <v>#N/A</v>
      </c>
    </row>
    <row r="14" spans="1:47" ht="15" customHeight="1">
      <c r="A14" s="178"/>
      <c r="B14" s="179"/>
      <c r="C14" s="185"/>
      <c r="D14" s="156">
        <f>_xlfn.IFERROR((VLOOKUP(A14,'登録'!$B$3:$D$52,2,FALSE)),"")</f>
      </c>
      <c r="E14" s="157">
        <f>_xlfn.IFERROR((VLOOKUP(A14,'登録'!$B$3:$D$52,3,FALSE)),"")</f>
      </c>
      <c r="F14" s="153">
        <f t="shared" si="0"/>
      </c>
      <c r="G14" s="195"/>
      <c r="H14" s="179"/>
      <c r="I14" s="188"/>
      <c r="J14" s="156">
        <f>_xlfn.IFERROR((VLOOKUP(G14,'登録'!$P$3:$R$52,2,FALSE)),"")</f>
      </c>
      <c r="K14" s="158">
        <f>_xlfn.IFERROR((VLOOKUP(G14,'登録'!$P$3:$R$52,3,FALSE)),"")</f>
      </c>
      <c r="L14" s="155">
        <f t="shared" si="1"/>
      </c>
      <c r="N14" s="159" t="s">
        <v>276</v>
      </c>
      <c r="O14" s="159">
        <f t="shared" si="12"/>
        <v>0</v>
      </c>
      <c r="P14" s="159" t="s">
        <v>268</v>
      </c>
      <c r="Q14" s="159">
        <f t="shared" si="13"/>
        <v>0</v>
      </c>
      <c r="R14" s="127" t="s">
        <v>164</v>
      </c>
      <c r="S14" s="127" t="s">
        <v>181</v>
      </c>
      <c r="U14" s="308">
        <f t="shared" si="2"/>
        <v>0</v>
      </c>
      <c r="V14" s="308">
        <f t="shared" si="3"/>
        <v>0</v>
      </c>
      <c r="W14" s="308">
        <f t="shared" si="4"/>
        <v>0</v>
      </c>
      <c r="X14" s="308">
        <f t="shared" si="5"/>
      </c>
      <c r="Y14" s="308">
        <f t="shared" si="6"/>
      </c>
      <c r="Z14" s="308" t="e">
        <f>VLOOKUP($U14,'登録'!$B$3:$M$52,Z$7,FALSE)</f>
        <v>#N/A</v>
      </c>
      <c r="AA14" s="308" t="e">
        <f>VLOOKUP($U14,'登録'!$B$3:$M$52,AA$7,FALSE)</f>
        <v>#N/A</v>
      </c>
      <c r="AB14" s="308" t="e">
        <f>VLOOKUP($U14,'登録'!$B$3:$M$52,AB$7,FALSE)</f>
        <v>#N/A</v>
      </c>
      <c r="AC14" s="308" t="e">
        <f>VLOOKUP($U14,'登録'!$B$3:$M$52,AC$7,FALSE)</f>
        <v>#N/A</v>
      </c>
      <c r="AD14" s="308" t="e">
        <f>VLOOKUP($U14,'登録'!$B$3:$M$52,AD$7,FALSE)</f>
        <v>#N/A</v>
      </c>
      <c r="AE14" s="308" t="e">
        <f>VLOOKUP($U14,'登録'!$B$3:$M$52,AE$7,FALSE)</f>
        <v>#N/A</v>
      </c>
      <c r="AF14" s="308" t="e">
        <f>VLOOKUP($U14,'登録'!$B$3:$M$52,AF$7,FALSE)</f>
        <v>#N/A</v>
      </c>
      <c r="AG14" s="308" t="e">
        <f>VLOOKUP($U14,'登録'!$B$3:$M$52,AG$7,FALSE)</f>
        <v>#N/A</v>
      </c>
      <c r="AH14" s="309"/>
      <c r="AI14" s="310">
        <f t="shared" si="7"/>
        <v>0</v>
      </c>
      <c r="AJ14" s="310">
        <f t="shared" si="8"/>
        <v>0</v>
      </c>
      <c r="AK14" s="310">
        <f t="shared" si="9"/>
        <v>0</v>
      </c>
      <c r="AL14" s="310">
        <f t="shared" si="10"/>
      </c>
      <c r="AM14" s="310">
        <f t="shared" si="11"/>
      </c>
      <c r="AN14" s="310" t="e">
        <f>VLOOKUP($AI14,'登録'!$P$3:$AA$52,AN$7,FALSE)</f>
        <v>#N/A</v>
      </c>
      <c r="AO14" s="310" t="e">
        <f>VLOOKUP($AI14,'登録'!$P$3:$AA$52,AO$7,FALSE)</f>
        <v>#N/A</v>
      </c>
      <c r="AP14" s="310" t="e">
        <f>VLOOKUP($AI14,'登録'!$P$3:$AA$52,AP$7,FALSE)</f>
        <v>#N/A</v>
      </c>
      <c r="AQ14" s="310" t="e">
        <f>VLOOKUP($AI14,'登録'!$P$3:$AA$52,AQ$7,FALSE)</f>
        <v>#N/A</v>
      </c>
      <c r="AR14" s="310" t="e">
        <f>VLOOKUP($AI14,'登録'!$P$3:$AA$52,AR$7,FALSE)</f>
        <v>#N/A</v>
      </c>
      <c r="AS14" s="310" t="e">
        <f>VLOOKUP($AI14,'登録'!$P$3:$AA$52,AS$7,FALSE)</f>
        <v>#N/A</v>
      </c>
      <c r="AT14" s="310" t="e">
        <f>VLOOKUP($AI14,'登録'!$P$3:$AA$52,AT$7,FALSE)</f>
        <v>#N/A</v>
      </c>
      <c r="AU14" s="310" t="e">
        <f>VLOOKUP($AI14,'登録'!$P$3:$AA$52,AU$7,FALSE)</f>
        <v>#N/A</v>
      </c>
    </row>
    <row r="15" spans="1:47" ht="15" customHeight="1">
      <c r="A15" s="178"/>
      <c r="B15" s="179"/>
      <c r="C15" s="185"/>
      <c r="D15" s="156">
        <f>_xlfn.IFERROR((VLOOKUP(A15,'登録'!$B$3:$D$52,2,FALSE)),"")</f>
      </c>
      <c r="E15" s="157">
        <f>_xlfn.IFERROR((VLOOKUP(A15,'登録'!$B$3:$D$52,3,FALSE)),"")</f>
      </c>
      <c r="F15" s="153">
        <f t="shared" si="0"/>
      </c>
      <c r="G15" s="195"/>
      <c r="H15" s="179"/>
      <c r="I15" s="188"/>
      <c r="J15" s="156">
        <f>_xlfn.IFERROR((VLOOKUP(G15,'登録'!$P$3:$R$52,2,FALSE)),"")</f>
      </c>
      <c r="K15" s="158">
        <f>_xlfn.IFERROR((VLOOKUP(G15,'登録'!$P$3:$R$52,3,FALSE)),"")</f>
      </c>
      <c r="L15" s="155">
        <f t="shared" si="1"/>
      </c>
      <c r="N15" s="159" t="s">
        <v>277</v>
      </c>
      <c r="O15" s="159">
        <f t="shared" si="12"/>
        <v>0</v>
      </c>
      <c r="P15" s="159" t="s">
        <v>269</v>
      </c>
      <c r="Q15" s="159">
        <f t="shared" si="13"/>
        <v>0</v>
      </c>
      <c r="R15" s="127" t="s">
        <v>165</v>
      </c>
      <c r="S15" s="127" t="s">
        <v>182</v>
      </c>
      <c r="U15" s="308">
        <f t="shared" si="2"/>
        <v>0</v>
      </c>
      <c r="V15" s="308">
        <f t="shared" si="3"/>
        <v>0</v>
      </c>
      <c r="W15" s="308">
        <f t="shared" si="4"/>
        <v>0</v>
      </c>
      <c r="X15" s="308">
        <f t="shared" si="5"/>
      </c>
      <c r="Y15" s="308">
        <f t="shared" si="6"/>
      </c>
      <c r="Z15" s="308" t="e">
        <f>VLOOKUP($U15,'登録'!$B$3:$M$52,Z$7,FALSE)</f>
        <v>#N/A</v>
      </c>
      <c r="AA15" s="308" t="e">
        <f>VLOOKUP($U15,'登録'!$B$3:$M$52,AA$7,FALSE)</f>
        <v>#N/A</v>
      </c>
      <c r="AB15" s="308" t="e">
        <f>VLOOKUP($U15,'登録'!$B$3:$M$52,AB$7,FALSE)</f>
        <v>#N/A</v>
      </c>
      <c r="AC15" s="308" t="e">
        <f>VLOOKUP($U15,'登録'!$B$3:$M$52,AC$7,FALSE)</f>
        <v>#N/A</v>
      </c>
      <c r="AD15" s="308" t="e">
        <f>VLOOKUP($U15,'登録'!$B$3:$M$52,AD$7,FALSE)</f>
        <v>#N/A</v>
      </c>
      <c r="AE15" s="308" t="e">
        <f>VLOOKUP($U15,'登録'!$B$3:$M$52,AE$7,FALSE)</f>
        <v>#N/A</v>
      </c>
      <c r="AF15" s="308" t="e">
        <f>VLOOKUP($U15,'登録'!$B$3:$M$52,AF$7,FALSE)</f>
        <v>#N/A</v>
      </c>
      <c r="AG15" s="308" t="e">
        <f>VLOOKUP($U15,'登録'!$B$3:$M$52,AG$7,FALSE)</f>
        <v>#N/A</v>
      </c>
      <c r="AH15" s="309"/>
      <c r="AI15" s="310">
        <f t="shared" si="7"/>
        <v>0</v>
      </c>
      <c r="AJ15" s="310">
        <f t="shared" si="8"/>
        <v>0</v>
      </c>
      <c r="AK15" s="310">
        <f t="shared" si="9"/>
        <v>0</v>
      </c>
      <c r="AL15" s="310">
        <f t="shared" si="10"/>
      </c>
      <c r="AM15" s="310">
        <f t="shared" si="11"/>
      </c>
      <c r="AN15" s="310" t="e">
        <f>VLOOKUP($AI15,'登録'!$P$3:$AA$52,AN$7,FALSE)</f>
        <v>#N/A</v>
      </c>
      <c r="AO15" s="310" t="e">
        <f>VLOOKUP($AI15,'登録'!$P$3:$AA$52,AO$7,FALSE)</f>
        <v>#N/A</v>
      </c>
      <c r="AP15" s="310" t="e">
        <f>VLOOKUP($AI15,'登録'!$P$3:$AA$52,AP$7,FALSE)</f>
        <v>#N/A</v>
      </c>
      <c r="AQ15" s="310" t="e">
        <f>VLOOKUP($AI15,'登録'!$P$3:$AA$52,AQ$7,FALSE)</f>
        <v>#N/A</v>
      </c>
      <c r="AR15" s="310" t="e">
        <f>VLOOKUP($AI15,'登録'!$P$3:$AA$52,AR$7,FALSE)</f>
        <v>#N/A</v>
      </c>
      <c r="AS15" s="310" t="e">
        <f>VLOOKUP($AI15,'登録'!$P$3:$AA$52,AS$7,FALSE)</f>
        <v>#N/A</v>
      </c>
      <c r="AT15" s="310" t="e">
        <f>VLOOKUP($AI15,'登録'!$P$3:$AA$52,AT$7,FALSE)</f>
        <v>#N/A</v>
      </c>
      <c r="AU15" s="310" t="e">
        <f>VLOOKUP($AI15,'登録'!$P$3:$AA$52,AU$7,FALSE)</f>
        <v>#N/A</v>
      </c>
    </row>
    <row r="16" spans="1:47" ht="15" customHeight="1" thickBot="1">
      <c r="A16" s="178"/>
      <c r="B16" s="179"/>
      <c r="C16" s="185"/>
      <c r="D16" s="156">
        <f>_xlfn.IFERROR((VLOOKUP(A16,'登録'!$B$3:$D$52,2,FALSE)),"")</f>
      </c>
      <c r="E16" s="157">
        <f>_xlfn.IFERROR((VLOOKUP(A16,'登録'!$B$3:$D$52,3,FALSE)),"")</f>
      </c>
      <c r="F16" s="153">
        <f t="shared" si="0"/>
      </c>
      <c r="G16" s="195"/>
      <c r="H16" s="179"/>
      <c r="I16" s="188"/>
      <c r="J16" s="156">
        <f>_xlfn.IFERROR((VLOOKUP(G16,'登録'!$P$3:$R$52,2,FALSE)),"")</f>
      </c>
      <c r="K16" s="158">
        <f>_xlfn.IFERROR((VLOOKUP(G16,'登録'!$P$3:$R$52,3,FALSE)),"")</f>
      </c>
      <c r="L16" s="155">
        <f t="shared" si="1"/>
      </c>
      <c r="N16" s="159" t="s">
        <v>268</v>
      </c>
      <c r="O16" s="159">
        <f t="shared" si="12"/>
        <v>0</v>
      </c>
      <c r="P16" s="163" t="s">
        <v>270</v>
      </c>
      <c r="Q16" s="163">
        <f t="shared" si="13"/>
        <v>0</v>
      </c>
      <c r="R16" s="127" t="s">
        <v>166</v>
      </c>
      <c r="S16" s="127" t="s">
        <v>194</v>
      </c>
      <c r="U16" s="308">
        <f t="shared" si="2"/>
        <v>0</v>
      </c>
      <c r="V16" s="308">
        <f t="shared" si="3"/>
        <v>0</v>
      </c>
      <c r="W16" s="308">
        <f t="shared" si="4"/>
        <v>0</v>
      </c>
      <c r="X16" s="308">
        <f t="shared" si="5"/>
      </c>
      <c r="Y16" s="308">
        <f t="shared" si="6"/>
      </c>
      <c r="Z16" s="308" t="e">
        <f>VLOOKUP($U16,'登録'!$B$3:$M$52,Z$7,FALSE)</f>
        <v>#N/A</v>
      </c>
      <c r="AA16" s="308" t="e">
        <f>VLOOKUP($U16,'登録'!$B$3:$M$52,AA$7,FALSE)</f>
        <v>#N/A</v>
      </c>
      <c r="AB16" s="308" t="e">
        <f>VLOOKUP($U16,'登録'!$B$3:$M$52,AB$7,FALSE)</f>
        <v>#N/A</v>
      </c>
      <c r="AC16" s="308" t="e">
        <f>VLOOKUP($U16,'登録'!$B$3:$M$52,AC$7,FALSE)</f>
        <v>#N/A</v>
      </c>
      <c r="AD16" s="308" t="e">
        <f>VLOOKUP($U16,'登録'!$B$3:$M$52,AD$7,FALSE)</f>
        <v>#N/A</v>
      </c>
      <c r="AE16" s="308" t="e">
        <f>VLOOKUP($U16,'登録'!$B$3:$M$52,AE$7,FALSE)</f>
        <v>#N/A</v>
      </c>
      <c r="AF16" s="308" t="e">
        <f>VLOOKUP($U16,'登録'!$B$3:$M$52,AF$7,FALSE)</f>
        <v>#N/A</v>
      </c>
      <c r="AG16" s="308" t="e">
        <f>VLOOKUP($U16,'登録'!$B$3:$M$52,AG$7,FALSE)</f>
        <v>#N/A</v>
      </c>
      <c r="AH16" s="309"/>
      <c r="AI16" s="310">
        <f t="shared" si="7"/>
        <v>0</v>
      </c>
      <c r="AJ16" s="310">
        <f t="shared" si="8"/>
        <v>0</v>
      </c>
      <c r="AK16" s="310">
        <f t="shared" si="9"/>
        <v>0</v>
      </c>
      <c r="AL16" s="310">
        <f t="shared" si="10"/>
      </c>
      <c r="AM16" s="310">
        <f t="shared" si="11"/>
      </c>
      <c r="AN16" s="310" t="e">
        <f>VLOOKUP($AI16,'登録'!$P$3:$AA$52,AN$7,FALSE)</f>
        <v>#N/A</v>
      </c>
      <c r="AO16" s="310" t="e">
        <f>VLOOKUP($AI16,'登録'!$P$3:$AA$52,AO$7,FALSE)</f>
        <v>#N/A</v>
      </c>
      <c r="AP16" s="310" t="e">
        <f>VLOOKUP($AI16,'登録'!$P$3:$AA$52,AP$7,FALSE)</f>
        <v>#N/A</v>
      </c>
      <c r="AQ16" s="310" t="e">
        <f>VLOOKUP($AI16,'登録'!$P$3:$AA$52,AQ$7,FALSE)</f>
        <v>#N/A</v>
      </c>
      <c r="AR16" s="310" t="e">
        <f>VLOOKUP($AI16,'登録'!$P$3:$AA$52,AR$7,FALSE)</f>
        <v>#N/A</v>
      </c>
      <c r="AS16" s="310" t="e">
        <f>VLOOKUP($AI16,'登録'!$P$3:$AA$52,AS$7,FALSE)</f>
        <v>#N/A</v>
      </c>
      <c r="AT16" s="310" t="e">
        <f>VLOOKUP($AI16,'登録'!$P$3:$AA$52,AT$7,FALSE)</f>
        <v>#N/A</v>
      </c>
      <c r="AU16" s="310" t="e">
        <f>VLOOKUP($AI16,'登録'!$P$3:$AA$52,AU$7,FALSE)</f>
        <v>#N/A</v>
      </c>
    </row>
    <row r="17" spans="1:47" ht="15" customHeight="1" thickTop="1">
      <c r="A17" s="181"/>
      <c r="B17" s="182"/>
      <c r="C17" s="186"/>
      <c r="D17" s="160">
        <f>_xlfn.IFERROR((VLOOKUP(A17,'登録'!$B$3:$D$52,2,FALSE)),"")</f>
      </c>
      <c r="E17" s="161">
        <f>_xlfn.IFERROR((VLOOKUP(A17,'登録'!$B$3:$D$52,3,FALSE)),"")</f>
      </c>
      <c r="F17" s="153">
        <f t="shared" si="0"/>
      </c>
      <c r="G17" s="196"/>
      <c r="H17" s="182"/>
      <c r="I17" s="190"/>
      <c r="J17" s="160">
        <f>_xlfn.IFERROR((VLOOKUP(G17,'登録'!$P$3:$R$52,2,FALSE)),"")</f>
      </c>
      <c r="K17" s="162">
        <f>_xlfn.IFERROR((VLOOKUP(G17,'登録'!$P$3:$R$52,3,FALSE)),"")</f>
      </c>
      <c r="L17" s="155">
        <f t="shared" si="1"/>
      </c>
      <c r="N17" s="159" t="s">
        <v>269</v>
      </c>
      <c r="O17" s="159">
        <f t="shared" si="12"/>
        <v>0</v>
      </c>
      <c r="P17" s="164" t="s">
        <v>271</v>
      </c>
      <c r="Q17" s="165">
        <f>SUM(Q9:Q10)+SUM(Q14:Q16)</f>
        <v>0</v>
      </c>
      <c r="R17" s="127" t="s">
        <v>167</v>
      </c>
      <c r="S17" s="127" t="s">
        <v>183</v>
      </c>
      <c r="U17" s="308">
        <f t="shared" si="2"/>
        <v>0</v>
      </c>
      <c r="V17" s="308">
        <f t="shared" si="3"/>
        <v>0</v>
      </c>
      <c r="W17" s="308">
        <f t="shared" si="4"/>
        <v>0</v>
      </c>
      <c r="X17" s="308">
        <f t="shared" si="5"/>
      </c>
      <c r="Y17" s="308">
        <f t="shared" si="6"/>
      </c>
      <c r="Z17" s="308" t="e">
        <f>VLOOKUP($U17,'登録'!$B$3:$M$52,Z$7,FALSE)</f>
        <v>#N/A</v>
      </c>
      <c r="AA17" s="308" t="e">
        <f>VLOOKUP($U17,'登録'!$B$3:$M$52,AA$7,FALSE)</f>
        <v>#N/A</v>
      </c>
      <c r="AB17" s="308" t="e">
        <f>VLOOKUP($U17,'登録'!$B$3:$M$52,AB$7,FALSE)</f>
        <v>#N/A</v>
      </c>
      <c r="AC17" s="308" t="e">
        <f>VLOOKUP($U17,'登録'!$B$3:$M$52,AC$7,FALSE)</f>
        <v>#N/A</v>
      </c>
      <c r="AD17" s="308" t="e">
        <f>VLOOKUP($U17,'登録'!$B$3:$M$52,AD$7,FALSE)</f>
        <v>#N/A</v>
      </c>
      <c r="AE17" s="308" t="e">
        <f>VLOOKUP($U17,'登録'!$B$3:$M$52,AE$7,FALSE)</f>
        <v>#N/A</v>
      </c>
      <c r="AF17" s="308" t="e">
        <f>VLOOKUP($U17,'登録'!$B$3:$M$52,AF$7,FALSE)</f>
        <v>#N/A</v>
      </c>
      <c r="AG17" s="308" t="e">
        <f>VLOOKUP($U17,'登録'!$B$3:$M$52,AG$7,FALSE)</f>
        <v>#N/A</v>
      </c>
      <c r="AH17" s="309"/>
      <c r="AI17" s="310">
        <f t="shared" si="7"/>
        <v>0</v>
      </c>
      <c r="AJ17" s="310">
        <f t="shared" si="8"/>
        <v>0</v>
      </c>
      <c r="AK17" s="310">
        <f t="shared" si="9"/>
        <v>0</v>
      </c>
      <c r="AL17" s="310">
        <f t="shared" si="10"/>
      </c>
      <c r="AM17" s="310">
        <f t="shared" si="11"/>
      </c>
      <c r="AN17" s="310" t="e">
        <f>VLOOKUP($AI17,'登録'!$P$3:$AA$52,AN$7,FALSE)</f>
        <v>#N/A</v>
      </c>
      <c r="AO17" s="310" t="e">
        <f>VLOOKUP($AI17,'登録'!$P$3:$AA$52,AO$7,FALSE)</f>
        <v>#N/A</v>
      </c>
      <c r="AP17" s="310" t="e">
        <f>VLOOKUP($AI17,'登録'!$P$3:$AA$52,AP$7,FALSE)</f>
        <v>#N/A</v>
      </c>
      <c r="AQ17" s="310" t="e">
        <f>VLOOKUP($AI17,'登録'!$P$3:$AA$52,AQ$7,FALSE)</f>
        <v>#N/A</v>
      </c>
      <c r="AR17" s="310" t="e">
        <f>VLOOKUP($AI17,'登録'!$P$3:$AA$52,AR$7,FALSE)</f>
        <v>#N/A</v>
      </c>
      <c r="AS17" s="310" t="e">
        <f>VLOOKUP($AI17,'登録'!$P$3:$AA$52,AS$7,FALSE)</f>
        <v>#N/A</v>
      </c>
      <c r="AT17" s="310" t="e">
        <f>VLOOKUP($AI17,'登録'!$P$3:$AA$52,AT$7,FALSE)</f>
        <v>#N/A</v>
      </c>
      <c r="AU17" s="310" t="e">
        <f>VLOOKUP($AI17,'登録'!$P$3:$AA$52,AU$7,FALSE)</f>
        <v>#N/A</v>
      </c>
    </row>
    <row r="18" spans="1:47" ht="15" customHeight="1" thickBot="1">
      <c r="A18" s="175"/>
      <c r="B18" s="176"/>
      <c r="C18" s="187"/>
      <c r="D18" s="151">
        <f>_xlfn.IFERROR((VLOOKUP(A18,'登録'!$B$3:$D$52,2,FALSE)),"")</f>
      </c>
      <c r="E18" s="152">
        <f>_xlfn.IFERROR((VLOOKUP(A18,'登録'!$B$3:$D$52,3,FALSE)),"")</f>
      </c>
      <c r="F18" s="153">
        <f t="shared" si="0"/>
      </c>
      <c r="G18" s="194"/>
      <c r="H18" s="176"/>
      <c r="I18" s="184"/>
      <c r="J18" s="151">
        <f>_xlfn.IFERROR((VLOOKUP(G18,'登録'!$P$3:$R$52,2,FALSE)),"")</f>
      </c>
      <c r="K18" s="154">
        <f>_xlfn.IFERROR((VLOOKUP(G18,'登録'!$P$3:$R$52,3,FALSE)),"")</f>
      </c>
      <c r="L18" s="155">
        <f t="shared" si="1"/>
      </c>
      <c r="N18" s="163" t="s">
        <v>270</v>
      </c>
      <c r="O18" s="163">
        <f t="shared" si="12"/>
        <v>0</v>
      </c>
      <c r="P18" s="166"/>
      <c r="Q18" s="166"/>
      <c r="R18" s="127" t="s">
        <v>168</v>
      </c>
      <c r="S18" s="127" t="s">
        <v>184</v>
      </c>
      <c r="U18" s="308">
        <f t="shared" si="2"/>
        <v>0</v>
      </c>
      <c r="V18" s="308">
        <f t="shared" si="3"/>
        <v>0</v>
      </c>
      <c r="W18" s="308">
        <f t="shared" si="4"/>
        <v>0</v>
      </c>
      <c r="X18" s="308">
        <f t="shared" si="5"/>
      </c>
      <c r="Y18" s="308">
        <f t="shared" si="6"/>
      </c>
      <c r="Z18" s="308" t="e">
        <f>VLOOKUP($U18,'登録'!$B$3:$M$52,Z$7,FALSE)</f>
        <v>#N/A</v>
      </c>
      <c r="AA18" s="308" t="e">
        <f>VLOOKUP($U18,'登録'!$B$3:$M$52,AA$7,FALSE)</f>
        <v>#N/A</v>
      </c>
      <c r="AB18" s="308" t="e">
        <f>VLOOKUP($U18,'登録'!$B$3:$M$52,AB$7,FALSE)</f>
        <v>#N/A</v>
      </c>
      <c r="AC18" s="308" t="e">
        <f>VLOOKUP($U18,'登録'!$B$3:$M$52,AC$7,FALSE)</f>
        <v>#N/A</v>
      </c>
      <c r="AD18" s="308" t="e">
        <f>VLOOKUP($U18,'登録'!$B$3:$M$52,AD$7,FALSE)</f>
        <v>#N/A</v>
      </c>
      <c r="AE18" s="308" t="e">
        <f>VLOOKUP($U18,'登録'!$B$3:$M$52,AE$7,FALSE)</f>
        <v>#N/A</v>
      </c>
      <c r="AF18" s="308" t="e">
        <f>VLOOKUP($U18,'登録'!$B$3:$M$52,AF$7,FALSE)</f>
        <v>#N/A</v>
      </c>
      <c r="AG18" s="308" t="e">
        <f>VLOOKUP($U18,'登録'!$B$3:$M$52,AG$7,FALSE)</f>
        <v>#N/A</v>
      </c>
      <c r="AH18" s="309"/>
      <c r="AI18" s="310">
        <f t="shared" si="7"/>
        <v>0</v>
      </c>
      <c r="AJ18" s="310">
        <f t="shared" si="8"/>
        <v>0</v>
      </c>
      <c r="AK18" s="310">
        <f t="shared" si="9"/>
        <v>0</v>
      </c>
      <c r="AL18" s="310">
        <f t="shared" si="10"/>
      </c>
      <c r="AM18" s="310">
        <f t="shared" si="11"/>
      </c>
      <c r="AN18" s="310" t="e">
        <f>VLOOKUP($AI18,'登録'!$P$3:$AA$52,AN$7,FALSE)</f>
        <v>#N/A</v>
      </c>
      <c r="AO18" s="310" t="e">
        <f>VLOOKUP($AI18,'登録'!$P$3:$AA$52,AO$7,FALSE)</f>
        <v>#N/A</v>
      </c>
      <c r="AP18" s="310" t="e">
        <f>VLOOKUP($AI18,'登録'!$P$3:$AA$52,AP$7,FALSE)</f>
        <v>#N/A</v>
      </c>
      <c r="AQ18" s="310" t="e">
        <f>VLOOKUP($AI18,'登録'!$P$3:$AA$52,AQ$7,FALSE)</f>
        <v>#N/A</v>
      </c>
      <c r="AR18" s="310" t="e">
        <f>VLOOKUP($AI18,'登録'!$P$3:$AA$52,AR$7,FALSE)</f>
        <v>#N/A</v>
      </c>
      <c r="AS18" s="310" t="e">
        <f>VLOOKUP($AI18,'登録'!$P$3:$AA$52,AS$7,FALSE)</f>
        <v>#N/A</v>
      </c>
      <c r="AT18" s="310" t="e">
        <f>VLOOKUP($AI18,'登録'!$P$3:$AA$52,AT$7,FALSE)</f>
        <v>#N/A</v>
      </c>
      <c r="AU18" s="310" t="e">
        <f>VLOOKUP($AI18,'登録'!$P$3:$AA$52,AU$7,FALSE)</f>
        <v>#N/A</v>
      </c>
    </row>
    <row r="19" spans="1:47" ht="15" customHeight="1" thickTop="1">
      <c r="A19" s="178"/>
      <c r="B19" s="179"/>
      <c r="C19" s="188"/>
      <c r="D19" s="156">
        <f>_xlfn.IFERROR((VLOOKUP(A19,'登録'!$B$3:$D$52,2,FALSE)),"")</f>
      </c>
      <c r="E19" s="157">
        <f>_xlfn.IFERROR((VLOOKUP(A19,'登録'!$B$3:$D$52,3,FALSE)),"")</f>
      </c>
      <c r="F19" s="153">
        <f t="shared" si="0"/>
      </c>
      <c r="G19" s="195"/>
      <c r="H19" s="179"/>
      <c r="I19" s="185"/>
      <c r="J19" s="156">
        <f>_xlfn.IFERROR((VLOOKUP(G19,'登録'!$P$3:$R$52,2,FALSE)),"")</f>
      </c>
      <c r="K19" s="158">
        <f>_xlfn.IFERROR((VLOOKUP(G19,'登録'!$P$3:$R$52,3,FALSE)),"")</f>
      </c>
      <c r="L19" s="155">
        <f t="shared" si="1"/>
      </c>
      <c r="N19" s="164" t="s">
        <v>271</v>
      </c>
      <c r="O19" s="167">
        <f>SUM(O9:O12)+SUM(O16:O18)</f>
        <v>0</v>
      </c>
      <c r="P19" s="159" t="s">
        <v>275</v>
      </c>
      <c r="Q19" s="168">
        <f>IF(Q11&gt;0,1,0)</f>
        <v>0</v>
      </c>
      <c r="R19" s="127" t="s">
        <v>169</v>
      </c>
      <c r="S19" s="127" t="s">
        <v>185</v>
      </c>
      <c r="U19" s="308">
        <f t="shared" si="2"/>
        <v>0</v>
      </c>
      <c r="V19" s="308">
        <f t="shared" si="3"/>
        <v>0</v>
      </c>
      <c r="W19" s="308">
        <f t="shared" si="4"/>
        <v>0</v>
      </c>
      <c r="X19" s="308">
        <f t="shared" si="5"/>
      </c>
      <c r="Y19" s="308">
        <f t="shared" si="6"/>
      </c>
      <c r="Z19" s="308" t="e">
        <f>VLOOKUP($U19,'登録'!$B$3:$M$52,Z$7,FALSE)</f>
        <v>#N/A</v>
      </c>
      <c r="AA19" s="308" t="e">
        <f>VLOOKUP($U19,'登録'!$B$3:$M$52,AA$7,FALSE)</f>
        <v>#N/A</v>
      </c>
      <c r="AB19" s="308" t="e">
        <f>VLOOKUP($U19,'登録'!$B$3:$M$52,AB$7,FALSE)</f>
        <v>#N/A</v>
      </c>
      <c r="AC19" s="308" t="e">
        <f>VLOOKUP($U19,'登録'!$B$3:$M$52,AC$7,FALSE)</f>
        <v>#N/A</v>
      </c>
      <c r="AD19" s="308" t="e">
        <f>VLOOKUP($U19,'登録'!$B$3:$M$52,AD$7,FALSE)</f>
        <v>#N/A</v>
      </c>
      <c r="AE19" s="308" t="e">
        <f>VLOOKUP($U19,'登録'!$B$3:$M$52,AE$7,FALSE)</f>
        <v>#N/A</v>
      </c>
      <c r="AF19" s="308" t="e">
        <f>VLOOKUP($U19,'登録'!$B$3:$M$52,AF$7,FALSE)</f>
        <v>#N/A</v>
      </c>
      <c r="AG19" s="308" t="e">
        <f>VLOOKUP($U19,'登録'!$B$3:$M$52,AG$7,FALSE)</f>
        <v>#N/A</v>
      </c>
      <c r="AH19" s="309"/>
      <c r="AI19" s="310">
        <f t="shared" si="7"/>
        <v>0</v>
      </c>
      <c r="AJ19" s="310">
        <f t="shared" si="8"/>
        <v>0</v>
      </c>
      <c r="AK19" s="310">
        <f t="shared" si="9"/>
        <v>0</v>
      </c>
      <c r="AL19" s="310">
        <f t="shared" si="10"/>
      </c>
      <c r="AM19" s="310">
        <f t="shared" si="11"/>
      </c>
      <c r="AN19" s="310" t="e">
        <f>VLOOKUP($AI19,'登録'!$P$3:$AA$52,AN$7,FALSE)</f>
        <v>#N/A</v>
      </c>
      <c r="AO19" s="310" t="e">
        <f>VLOOKUP($AI19,'登録'!$P$3:$AA$52,AO$7,FALSE)</f>
        <v>#N/A</v>
      </c>
      <c r="AP19" s="310" t="e">
        <f>VLOOKUP($AI19,'登録'!$P$3:$AA$52,AP$7,FALSE)</f>
        <v>#N/A</v>
      </c>
      <c r="AQ19" s="310" t="e">
        <f>VLOOKUP($AI19,'登録'!$P$3:$AA$52,AQ$7,FALSE)</f>
        <v>#N/A</v>
      </c>
      <c r="AR19" s="310" t="e">
        <f>VLOOKUP($AI19,'登録'!$P$3:$AA$52,AR$7,FALSE)</f>
        <v>#N/A</v>
      </c>
      <c r="AS19" s="310" t="e">
        <f>VLOOKUP($AI19,'登録'!$P$3:$AA$52,AS$7,FALSE)</f>
        <v>#N/A</v>
      </c>
      <c r="AT19" s="310" t="e">
        <f>VLOOKUP($AI19,'登録'!$P$3:$AA$52,AT$7,FALSE)</f>
        <v>#N/A</v>
      </c>
      <c r="AU19" s="310" t="e">
        <f>VLOOKUP($AI19,'登録'!$P$3:$AA$52,AU$7,FALSE)</f>
        <v>#N/A</v>
      </c>
    </row>
    <row r="20" spans="1:47" ht="15" customHeight="1">
      <c r="A20" s="178"/>
      <c r="B20" s="179"/>
      <c r="C20" s="188"/>
      <c r="D20" s="156">
        <f>_xlfn.IFERROR((VLOOKUP(A20,'登録'!$B$3:$D$52,2,FALSE)),"")</f>
      </c>
      <c r="E20" s="157">
        <f>_xlfn.IFERROR((VLOOKUP(A20,'登録'!$B$3:$D$52,3,FALSE)),"")</f>
      </c>
      <c r="F20" s="153">
        <f t="shared" si="0"/>
      </c>
      <c r="G20" s="195"/>
      <c r="H20" s="179"/>
      <c r="I20" s="185"/>
      <c r="J20" s="156">
        <f>_xlfn.IFERROR((VLOOKUP(G20,'登録'!$P$3:$R$52,2,FALSE)),"")</f>
      </c>
      <c r="K20" s="158">
        <f>_xlfn.IFERROR((VLOOKUP(G20,'登録'!$P$3:$R$52,3,FALSE)),"")</f>
      </c>
      <c r="L20" s="155">
        <f t="shared" si="1"/>
      </c>
      <c r="N20" s="166"/>
      <c r="O20" s="166"/>
      <c r="P20" s="159" t="s">
        <v>276</v>
      </c>
      <c r="Q20" s="168">
        <f>IF(Q12&gt;0,1,0)</f>
        <v>0</v>
      </c>
      <c r="R20" s="127" t="s">
        <v>156</v>
      </c>
      <c r="S20" s="127" t="s">
        <v>195</v>
      </c>
      <c r="U20" s="308">
        <f t="shared" si="2"/>
        <v>0</v>
      </c>
      <c r="V20" s="308">
        <f t="shared" si="3"/>
        <v>0</v>
      </c>
      <c r="W20" s="308">
        <f t="shared" si="4"/>
        <v>0</v>
      </c>
      <c r="X20" s="308">
        <f t="shared" si="5"/>
      </c>
      <c r="Y20" s="308">
        <f t="shared" si="6"/>
      </c>
      <c r="Z20" s="308" t="e">
        <f>VLOOKUP($U20,'登録'!$B$3:$M$52,Z$7,FALSE)</f>
        <v>#N/A</v>
      </c>
      <c r="AA20" s="308" t="e">
        <f>VLOOKUP($U20,'登録'!$B$3:$M$52,AA$7,FALSE)</f>
        <v>#N/A</v>
      </c>
      <c r="AB20" s="308" t="e">
        <f>VLOOKUP($U20,'登録'!$B$3:$M$52,AB$7,FALSE)</f>
        <v>#N/A</v>
      </c>
      <c r="AC20" s="308" t="e">
        <f>VLOOKUP($U20,'登録'!$B$3:$M$52,AC$7,FALSE)</f>
        <v>#N/A</v>
      </c>
      <c r="AD20" s="308" t="e">
        <f>VLOOKUP($U20,'登録'!$B$3:$M$52,AD$7,FALSE)</f>
        <v>#N/A</v>
      </c>
      <c r="AE20" s="308" t="e">
        <f>VLOOKUP($U20,'登録'!$B$3:$M$52,AE$7,FALSE)</f>
        <v>#N/A</v>
      </c>
      <c r="AF20" s="308" t="e">
        <f>VLOOKUP($U20,'登録'!$B$3:$M$52,AF$7,FALSE)</f>
        <v>#N/A</v>
      </c>
      <c r="AG20" s="308" t="e">
        <f>VLOOKUP($U20,'登録'!$B$3:$M$52,AG$7,FALSE)</f>
        <v>#N/A</v>
      </c>
      <c r="AH20" s="309"/>
      <c r="AI20" s="310">
        <f t="shared" si="7"/>
        <v>0</v>
      </c>
      <c r="AJ20" s="310">
        <f t="shared" si="8"/>
        <v>0</v>
      </c>
      <c r="AK20" s="310">
        <f t="shared" si="9"/>
        <v>0</v>
      </c>
      <c r="AL20" s="310">
        <f t="shared" si="10"/>
      </c>
      <c r="AM20" s="310">
        <f t="shared" si="11"/>
      </c>
      <c r="AN20" s="310" t="e">
        <f>VLOOKUP($AI20,'登録'!$P$3:$AA$52,AN$7,FALSE)</f>
        <v>#N/A</v>
      </c>
      <c r="AO20" s="310" t="e">
        <f>VLOOKUP($AI20,'登録'!$P$3:$AA$52,AO$7,FALSE)</f>
        <v>#N/A</v>
      </c>
      <c r="AP20" s="310" t="e">
        <f>VLOOKUP($AI20,'登録'!$P$3:$AA$52,AP$7,FALSE)</f>
        <v>#N/A</v>
      </c>
      <c r="AQ20" s="310" t="e">
        <f>VLOOKUP($AI20,'登録'!$P$3:$AA$52,AQ$7,FALSE)</f>
        <v>#N/A</v>
      </c>
      <c r="AR20" s="310" t="e">
        <f>VLOOKUP($AI20,'登録'!$P$3:$AA$52,AR$7,FALSE)</f>
        <v>#N/A</v>
      </c>
      <c r="AS20" s="310" t="e">
        <f>VLOOKUP($AI20,'登録'!$P$3:$AA$52,AS$7,FALSE)</f>
        <v>#N/A</v>
      </c>
      <c r="AT20" s="310" t="e">
        <f>VLOOKUP($AI20,'登録'!$P$3:$AA$52,AT$7,FALSE)</f>
        <v>#N/A</v>
      </c>
      <c r="AU20" s="310" t="e">
        <f>VLOOKUP($AI20,'登録'!$P$3:$AA$52,AU$7,FALSE)</f>
        <v>#N/A</v>
      </c>
    </row>
    <row r="21" spans="1:47" ht="15" customHeight="1" thickBot="1">
      <c r="A21" s="178"/>
      <c r="B21" s="179"/>
      <c r="C21" s="188"/>
      <c r="D21" s="156">
        <f>_xlfn.IFERROR((VLOOKUP(A21,'登録'!$B$3:$D$52,2,FALSE)),"")</f>
      </c>
      <c r="E21" s="157">
        <f>_xlfn.IFERROR((VLOOKUP(A21,'登録'!$B$3:$D$52,3,FALSE)),"")</f>
      </c>
      <c r="F21" s="153">
        <f t="shared" si="0"/>
      </c>
      <c r="G21" s="195"/>
      <c r="H21" s="179"/>
      <c r="I21" s="185"/>
      <c r="J21" s="156">
        <f>_xlfn.IFERROR((VLOOKUP(G21,'登録'!$P$3:$R$52,2,FALSE)),"")</f>
      </c>
      <c r="K21" s="158">
        <f>_xlfn.IFERROR((VLOOKUP(G21,'登録'!$P$3:$R$52,3,FALSE)),"")</f>
      </c>
      <c r="L21" s="155">
        <f t="shared" si="1"/>
      </c>
      <c r="N21" s="159" t="s">
        <v>275</v>
      </c>
      <c r="O21" s="169">
        <f>IF(O13&gt;0,1,0)</f>
        <v>0</v>
      </c>
      <c r="P21" s="163" t="s">
        <v>277</v>
      </c>
      <c r="Q21" s="170">
        <f>IF(Q13&gt;0,1,0)</f>
        <v>0</v>
      </c>
      <c r="R21" s="127" t="s">
        <v>157</v>
      </c>
      <c r="S21" s="127" t="s">
        <v>196</v>
      </c>
      <c r="U21" s="308">
        <f t="shared" si="2"/>
        <v>0</v>
      </c>
      <c r="V21" s="308">
        <f t="shared" si="3"/>
        <v>0</v>
      </c>
      <c r="W21" s="308">
        <f t="shared" si="4"/>
        <v>0</v>
      </c>
      <c r="X21" s="308">
        <f t="shared" si="5"/>
      </c>
      <c r="Y21" s="308">
        <f t="shared" si="6"/>
      </c>
      <c r="Z21" s="308" t="e">
        <f>VLOOKUP($U21,'登録'!$B$3:$M$52,Z$7,FALSE)</f>
        <v>#N/A</v>
      </c>
      <c r="AA21" s="308" t="e">
        <f>VLOOKUP($U21,'登録'!$B$3:$M$52,AA$7,FALSE)</f>
        <v>#N/A</v>
      </c>
      <c r="AB21" s="308" t="e">
        <f>VLOOKUP($U21,'登録'!$B$3:$M$52,AB$7,FALSE)</f>
        <v>#N/A</v>
      </c>
      <c r="AC21" s="308" t="e">
        <f>VLOOKUP($U21,'登録'!$B$3:$M$52,AC$7,FALSE)</f>
        <v>#N/A</v>
      </c>
      <c r="AD21" s="308" t="e">
        <f>VLOOKUP($U21,'登録'!$B$3:$M$52,AD$7,FALSE)</f>
        <v>#N/A</v>
      </c>
      <c r="AE21" s="308" t="e">
        <f>VLOOKUP($U21,'登録'!$B$3:$M$52,AE$7,FALSE)</f>
        <v>#N/A</v>
      </c>
      <c r="AF21" s="308" t="e">
        <f>VLOOKUP($U21,'登録'!$B$3:$M$52,AF$7,FALSE)</f>
        <v>#N/A</v>
      </c>
      <c r="AG21" s="308" t="e">
        <f>VLOOKUP($U21,'登録'!$B$3:$M$52,AG$7,FALSE)</f>
        <v>#N/A</v>
      </c>
      <c r="AH21" s="309"/>
      <c r="AI21" s="310">
        <f t="shared" si="7"/>
        <v>0</v>
      </c>
      <c r="AJ21" s="310">
        <f t="shared" si="8"/>
        <v>0</v>
      </c>
      <c r="AK21" s="310">
        <f t="shared" si="9"/>
        <v>0</v>
      </c>
      <c r="AL21" s="310">
        <f t="shared" si="10"/>
      </c>
      <c r="AM21" s="310">
        <f t="shared" si="11"/>
      </c>
      <c r="AN21" s="310" t="e">
        <f>VLOOKUP($AI21,'登録'!$P$3:$AA$52,AN$7,FALSE)</f>
        <v>#N/A</v>
      </c>
      <c r="AO21" s="310" t="e">
        <f>VLOOKUP($AI21,'登録'!$P$3:$AA$52,AO$7,FALSE)</f>
        <v>#N/A</v>
      </c>
      <c r="AP21" s="310" t="e">
        <f>VLOOKUP($AI21,'登録'!$P$3:$AA$52,AP$7,FALSE)</f>
        <v>#N/A</v>
      </c>
      <c r="AQ21" s="310" t="e">
        <f>VLOOKUP($AI21,'登録'!$P$3:$AA$52,AQ$7,FALSE)</f>
        <v>#N/A</v>
      </c>
      <c r="AR21" s="310" t="e">
        <f>VLOOKUP($AI21,'登録'!$P$3:$AA$52,AR$7,FALSE)</f>
        <v>#N/A</v>
      </c>
      <c r="AS21" s="310" t="e">
        <f>VLOOKUP($AI21,'登録'!$P$3:$AA$52,AS$7,FALSE)</f>
        <v>#N/A</v>
      </c>
      <c r="AT21" s="310" t="e">
        <f>VLOOKUP($AI21,'登録'!$P$3:$AA$52,AT$7,FALSE)</f>
        <v>#N/A</v>
      </c>
      <c r="AU21" s="310" t="e">
        <f>VLOOKUP($AI21,'登録'!$P$3:$AA$52,AU$7,FALSE)</f>
        <v>#N/A</v>
      </c>
    </row>
    <row r="22" spans="1:47" ht="15" customHeight="1" thickTop="1">
      <c r="A22" s="181"/>
      <c r="B22" s="182"/>
      <c r="C22" s="186"/>
      <c r="D22" s="160">
        <f>_xlfn.IFERROR((VLOOKUP(A22,'登録'!$B$3:$D$52,2,FALSE)),"")</f>
      </c>
      <c r="E22" s="161">
        <f>_xlfn.IFERROR((VLOOKUP(A22,'登録'!$B$3:$D$52,3,FALSE)),"")</f>
      </c>
      <c r="F22" s="153">
        <f t="shared" si="0"/>
      </c>
      <c r="G22" s="196"/>
      <c r="H22" s="182"/>
      <c r="I22" s="190"/>
      <c r="J22" s="160">
        <f>_xlfn.IFERROR((VLOOKUP(G22,'登録'!$P$3:$R$52,2,FALSE)),"")</f>
      </c>
      <c r="K22" s="162">
        <f>_xlfn.IFERROR((VLOOKUP(G22,'登録'!$P$3:$R$52,3,FALSE)),"")</f>
      </c>
      <c r="L22" s="155">
        <f t="shared" si="1"/>
      </c>
      <c r="N22" s="159" t="s">
        <v>276</v>
      </c>
      <c r="O22" s="169">
        <f>IF(O14&gt;0,1,0)</f>
        <v>0</v>
      </c>
      <c r="P22" s="164" t="s">
        <v>272</v>
      </c>
      <c r="Q22" s="165">
        <f>SUM(Q19:Q21)</f>
        <v>0</v>
      </c>
      <c r="R22" s="127" t="s">
        <v>158</v>
      </c>
      <c r="S22" s="127" t="s">
        <v>186</v>
      </c>
      <c r="U22" s="308">
        <f t="shared" si="2"/>
        <v>0</v>
      </c>
      <c r="V22" s="308">
        <f t="shared" si="3"/>
        <v>0</v>
      </c>
      <c r="W22" s="308">
        <f t="shared" si="4"/>
        <v>0</v>
      </c>
      <c r="X22" s="308">
        <f t="shared" si="5"/>
      </c>
      <c r="Y22" s="308">
        <f t="shared" si="6"/>
      </c>
      <c r="Z22" s="308" t="e">
        <f>VLOOKUP($U22,'登録'!$B$3:$M$52,Z$7,FALSE)</f>
        <v>#N/A</v>
      </c>
      <c r="AA22" s="308" t="e">
        <f>VLOOKUP($U22,'登録'!$B$3:$M$52,AA$7,FALSE)</f>
        <v>#N/A</v>
      </c>
      <c r="AB22" s="308" t="e">
        <f>VLOOKUP($U22,'登録'!$B$3:$M$52,AB$7,FALSE)</f>
        <v>#N/A</v>
      </c>
      <c r="AC22" s="308" t="e">
        <f>VLOOKUP($U22,'登録'!$B$3:$M$52,AC$7,FALSE)</f>
        <v>#N/A</v>
      </c>
      <c r="AD22" s="308" t="e">
        <f>VLOOKUP($U22,'登録'!$B$3:$M$52,AD$7,FALSE)</f>
        <v>#N/A</v>
      </c>
      <c r="AE22" s="308" t="e">
        <f>VLOOKUP($U22,'登録'!$B$3:$M$52,AE$7,FALSE)</f>
        <v>#N/A</v>
      </c>
      <c r="AF22" s="308" t="e">
        <f>VLOOKUP($U22,'登録'!$B$3:$M$52,AF$7,FALSE)</f>
        <v>#N/A</v>
      </c>
      <c r="AG22" s="308" t="e">
        <f>VLOOKUP($U22,'登録'!$B$3:$M$52,AG$7,FALSE)</f>
        <v>#N/A</v>
      </c>
      <c r="AH22" s="309"/>
      <c r="AI22" s="310">
        <f t="shared" si="7"/>
        <v>0</v>
      </c>
      <c r="AJ22" s="310">
        <f t="shared" si="8"/>
        <v>0</v>
      </c>
      <c r="AK22" s="310">
        <f t="shared" si="9"/>
        <v>0</v>
      </c>
      <c r="AL22" s="310">
        <f t="shared" si="10"/>
      </c>
      <c r="AM22" s="310">
        <f t="shared" si="11"/>
      </c>
      <c r="AN22" s="310" t="e">
        <f>VLOOKUP($AI22,'登録'!$P$3:$AA$52,AN$7,FALSE)</f>
        <v>#N/A</v>
      </c>
      <c r="AO22" s="310" t="e">
        <f>VLOOKUP($AI22,'登録'!$P$3:$AA$52,AO$7,FALSE)</f>
        <v>#N/A</v>
      </c>
      <c r="AP22" s="310" t="e">
        <f>VLOOKUP($AI22,'登録'!$P$3:$AA$52,AP$7,FALSE)</f>
        <v>#N/A</v>
      </c>
      <c r="AQ22" s="310" t="e">
        <f>VLOOKUP($AI22,'登録'!$P$3:$AA$52,AQ$7,FALSE)</f>
        <v>#N/A</v>
      </c>
      <c r="AR22" s="310" t="e">
        <f>VLOOKUP($AI22,'登録'!$P$3:$AA$52,AR$7,FALSE)</f>
        <v>#N/A</v>
      </c>
      <c r="AS22" s="310" t="e">
        <f>VLOOKUP($AI22,'登録'!$P$3:$AA$52,AS$7,FALSE)</f>
        <v>#N/A</v>
      </c>
      <c r="AT22" s="310" t="e">
        <f>VLOOKUP($AI22,'登録'!$P$3:$AA$52,AT$7,FALSE)</f>
        <v>#N/A</v>
      </c>
      <c r="AU22" s="310" t="e">
        <f>VLOOKUP($AI22,'登録'!$P$3:$AA$52,AU$7,FALSE)</f>
        <v>#N/A</v>
      </c>
    </row>
    <row r="23" spans="1:47" ht="15" customHeight="1" thickBot="1">
      <c r="A23" s="175"/>
      <c r="B23" s="176"/>
      <c r="C23" s="187"/>
      <c r="D23" s="151">
        <f>_xlfn.IFERROR((VLOOKUP(A23,'登録'!$B$3:$D$52,2,FALSE)),"")</f>
      </c>
      <c r="E23" s="152">
        <f>_xlfn.IFERROR((VLOOKUP(A23,'登録'!$B$3:$D$52,3,FALSE)),"")</f>
      </c>
      <c r="F23" s="153">
        <f t="shared" si="0"/>
      </c>
      <c r="G23" s="194"/>
      <c r="H23" s="176"/>
      <c r="I23" s="187"/>
      <c r="J23" s="151">
        <f>_xlfn.IFERROR((VLOOKUP(G23,'登録'!$P$3:$R$52,2,FALSE)),"")</f>
      </c>
      <c r="K23" s="154">
        <f>_xlfn.IFERROR((VLOOKUP(G23,'登録'!$P$3:$R$52,3,FALSE)),"")</f>
      </c>
      <c r="L23" s="155">
        <f t="shared" si="1"/>
      </c>
      <c r="N23" s="163" t="s">
        <v>277</v>
      </c>
      <c r="O23" s="170">
        <f>IF(O15&gt;0,1,0)</f>
        <v>0</v>
      </c>
      <c r="P23" s="166"/>
      <c r="Q23" s="166"/>
      <c r="R23" s="127" t="s">
        <v>170</v>
      </c>
      <c r="S23" s="127" t="s">
        <v>187</v>
      </c>
      <c r="U23" s="308">
        <f t="shared" si="2"/>
        <v>0</v>
      </c>
      <c r="V23" s="308">
        <f t="shared" si="3"/>
        <v>0</v>
      </c>
      <c r="W23" s="308">
        <f t="shared" si="4"/>
        <v>0</v>
      </c>
      <c r="X23" s="308">
        <f t="shared" si="5"/>
      </c>
      <c r="Y23" s="308">
        <f t="shared" si="6"/>
      </c>
      <c r="Z23" s="308" t="e">
        <f>VLOOKUP($U23,'登録'!$B$3:$M$52,Z$7,FALSE)</f>
        <v>#N/A</v>
      </c>
      <c r="AA23" s="308" t="e">
        <f>VLOOKUP($U23,'登録'!$B$3:$M$52,AA$7,FALSE)</f>
        <v>#N/A</v>
      </c>
      <c r="AB23" s="308" t="e">
        <f>VLOOKUP($U23,'登録'!$B$3:$M$52,AB$7,FALSE)</f>
        <v>#N/A</v>
      </c>
      <c r="AC23" s="308" t="e">
        <f>VLOOKUP($U23,'登録'!$B$3:$M$52,AC$7,FALSE)</f>
        <v>#N/A</v>
      </c>
      <c r="AD23" s="308" t="e">
        <f>VLOOKUP($U23,'登録'!$B$3:$M$52,AD$7,FALSE)</f>
        <v>#N/A</v>
      </c>
      <c r="AE23" s="308" t="e">
        <f>VLOOKUP($U23,'登録'!$B$3:$M$52,AE$7,FALSE)</f>
        <v>#N/A</v>
      </c>
      <c r="AF23" s="308" t="e">
        <f>VLOOKUP($U23,'登録'!$B$3:$M$52,AF$7,FALSE)</f>
        <v>#N/A</v>
      </c>
      <c r="AG23" s="308" t="e">
        <f>VLOOKUP($U23,'登録'!$B$3:$M$52,AG$7,FALSE)</f>
        <v>#N/A</v>
      </c>
      <c r="AH23" s="309"/>
      <c r="AI23" s="310">
        <f t="shared" si="7"/>
        <v>0</v>
      </c>
      <c r="AJ23" s="310">
        <f t="shared" si="8"/>
        <v>0</v>
      </c>
      <c r="AK23" s="310">
        <f t="shared" si="9"/>
        <v>0</v>
      </c>
      <c r="AL23" s="310">
        <f t="shared" si="10"/>
      </c>
      <c r="AM23" s="310">
        <f t="shared" si="11"/>
      </c>
      <c r="AN23" s="310" t="e">
        <f>VLOOKUP($AI23,'登録'!$P$3:$AA$52,AN$7,FALSE)</f>
        <v>#N/A</v>
      </c>
      <c r="AO23" s="310" t="e">
        <f>VLOOKUP($AI23,'登録'!$P$3:$AA$52,AO$7,FALSE)</f>
        <v>#N/A</v>
      </c>
      <c r="AP23" s="310" t="e">
        <f>VLOOKUP($AI23,'登録'!$P$3:$AA$52,AP$7,FALSE)</f>
        <v>#N/A</v>
      </c>
      <c r="AQ23" s="310" t="e">
        <f>VLOOKUP($AI23,'登録'!$P$3:$AA$52,AQ$7,FALSE)</f>
        <v>#N/A</v>
      </c>
      <c r="AR23" s="310" t="e">
        <f>VLOOKUP($AI23,'登録'!$P$3:$AA$52,AR$7,FALSE)</f>
        <v>#N/A</v>
      </c>
      <c r="AS23" s="310" t="e">
        <f>VLOOKUP($AI23,'登録'!$P$3:$AA$52,AS$7,FALSE)</f>
        <v>#N/A</v>
      </c>
      <c r="AT23" s="310" t="e">
        <f>VLOOKUP($AI23,'登録'!$P$3:$AA$52,AT$7,FALSE)</f>
        <v>#N/A</v>
      </c>
      <c r="AU23" s="310" t="e">
        <f>VLOOKUP($AI23,'登録'!$P$3:$AA$52,AU$7,FALSE)</f>
        <v>#N/A</v>
      </c>
    </row>
    <row r="24" spans="1:47" ht="15" customHeight="1" thickTop="1">
      <c r="A24" s="178"/>
      <c r="B24" s="179"/>
      <c r="C24" s="189"/>
      <c r="D24" s="156">
        <f>_xlfn.IFERROR((VLOOKUP(A24,'登録'!$B$3:$D$52,2,FALSE)),"")</f>
      </c>
      <c r="E24" s="157">
        <f>_xlfn.IFERROR((VLOOKUP(A24,'登録'!$B$3:$D$52,3,FALSE)),"")</f>
      </c>
      <c r="F24" s="153">
        <f t="shared" si="0"/>
      </c>
      <c r="G24" s="195"/>
      <c r="H24" s="179"/>
      <c r="I24" s="188"/>
      <c r="J24" s="156">
        <f>_xlfn.IFERROR((VLOOKUP(G24,'登録'!$P$3:$R$52,2,FALSE)),"")</f>
      </c>
      <c r="K24" s="158">
        <f>_xlfn.IFERROR((VLOOKUP(G24,'登録'!$P$3:$R$52,3,FALSE)),"")</f>
      </c>
      <c r="L24" s="155">
        <f t="shared" si="1"/>
      </c>
      <c r="N24" s="164" t="s">
        <v>272</v>
      </c>
      <c r="O24" s="165">
        <f>SUM(O21:O23)</f>
        <v>0</v>
      </c>
      <c r="P24" s="166"/>
      <c r="Q24" s="166"/>
      <c r="R24" s="127" t="s">
        <v>229</v>
      </c>
      <c r="S24" s="127" t="s">
        <v>230</v>
      </c>
      <c r="U24" s="308">
        <f t="shared" si="2"/>
        <v>0</v>
      </c>
      <c r="V24" s="308">
        <f t="shared" si="3"/>
        <v>0</v>
      </c>
      <c r="W24" s="308">
        <f t="shared" si="4"/>
        <v>0</v>
      </c>
      <c r="X24" s="308">
        <f t="shared" si="5"/>
      </c>
      <c r="Y24" s="308">
        <f t="shared" si="6"/>
      </c>
      <c r="Z24" s="308" t="e">
        <f>VLOOKUP($U24,'登録'!$B$3:$M$52,Z$7,FALSE)</f>
        <v>#N/A</v>
      </c>
      <c r="AA24" s="308" t="e">
        <f>VLOOKUP($U24,'登録'!$B$3:$M$52,AA$7,FALSE)</f>
        <v>#N/A</v>
      </c>
      <c r="AB24" s="308" t="e">
        <f>VLOOKUP($U24,'登録'!$B$3:$M$52,AB$7,FALSE)</f>
        <v>#N/A</v>
      </c>
      <c r="AC24" s="308" t="e">
        <f>VLOOKUP($U24,'登録'!$B$3:$M$52,AC$7,FALSE)</f>
        <v>#N/A</v>
      </c>
      <c r="AD24" s="308" t="e">
        <f>VLOOKUP($U24,'登録'!$B$3:$M$52,AD$7,FALSE)</f>
        <v>#N/A</v>
      </c>
      <c r="AE24" s="308" t="e">
        <f>VLOOKUP($U24,'登録'!$B$3:$M$52,AE$7,FALSE)</f>
        <v>#N/A</v>
      </c>
      <c r="AF24" s="308" t="e">
        <f>VLOOKUP($U24,'登録'!$B$3:$M$52,AF$7,FALSE)</f>
        <v>#N/A</v>
      </c>
      <c r="AG24" s="308" t="e">
        <f>VLOOKUP($U24,'登録'!$B$3:$M$52,AG$7,FALSE)</f>
        <v>#N/A</v>
      </c>
      <c r="AH24" s="309"/>
      <c r="AI24" s="310">
        <f t="shared" si="7"/>
        <v>0</v>
      </c>
      <c r="AJ24" s="310">
        <f t="shared" si="8"/>
        <v>0</v>
      </c>
      <c r="AK24" s="310">
        <f t="shared" si="9"/>
        <v>0</v>
      </c>
      <c r="AL24" s="310">
        <f t="shared" si="10"/>
      </c>
      <c r="AM24" s="310">
        <f t="shared" si="11"/>
      </c>
      <c r="AN24" s="310" t="e">
        <f>VLOOKUP($AI24,'登録'!$P$3:$AA$52,AN$7,FALSE)</f>
        <v>#N/A</v>
      </c>
      <c r="AO24" s="310" t="e">
        <f>VLOOKUP($AI24,'登録'!$P$3:$AA$52,AO$7,FALSE)</f>
        <v>#N/A</v>
      </c>
      <c r="AP24" s="310" t="e">
        <f>VLOOKUP($AI24,'登録'!$P$3:$AA$52,AP$7,FALSE)</f>
        <v>#N/A</v>
      </c>
      <c r="AQ24" s="310" t="e">
        <f>VLOOKUP($AI24,'登録'!$P$3:$AA$52,AQ$7,FALSE)</f>
        <v>#N/A</v>
      </c>
      <c r="AR24" s="310" t="e">
        <f>VLOOKUP($AI24,'登録'!$P$3:$AA$52,AR$7,FALSE)</f>
        <v>#N/A</v>
      </c>
      <c r="AS24" s="310" t="e">
        <f>VLOOKUP($AI24,'登録'!$P$3:$AA$52,AS$7,FALSE)</f>
        <v>#N/A</v>
      </c>
      <c r="AT24" s="310" t="e">
        <f>VLOOKUP($AI24,'登録'!$P$3:$AA$52,AT$7,FALSE)</f>
        <v>#N/A</v>
      </c>
      <c r="AU24" s="310" t="e">
        <f>VLOOKUP($AI24,'登録'!$P$3:$AA$52,AU$7,FALSE)</f>
        <v>#N/A</v>
      </c>
    </row>
    <row r="25" spans="1:47" ht="15" customHeight="1">
      <c r="A25" s="178"/>
      <c r="B25" s="179"/>
      <c r="C25" s="185"/>
      <c r="D25" s="156">
        <f>_xlfn.IFERROR((VLOOKUP(A25,'登録'!$B$3:$D$52,2,FALSE)),"")</f>
      </c>
      <c r="E25" s="157">
        <f>_xlfn.IFERROR((VLOOKUP(A25,'登録'!$B$3:$D$52,3,FALSE)),"")</f>
      </c>
      <c r="F25" s="153">
        <f t="shared" si="0"/>
      </c>
      <c r="G25" s="195"/>
      <c r="H25" s="179"/>
      <c r="I25" s="188"/>
      <c r="J25" s="156">
        <f>_xlfn.IFERROR((VLOOKUP(G25,'登録'!$P$3:$R$52,2,FALSE)),"")</f>
      </c>
      <c r="K25" s="158">
        <f>_xlfn.IFERROR((VLOOKUP(G25,'登録'!$P$3:$R$52,3,FALSE)),"")</f>
      </c>
      <c r="L25" s="155">
        <f t="shared" si="1"/>
      </c>
      <c r="R25" s="127" t="s">
        <v>172</v>
      </c>
      <c r="S25" s="127" t="s">
        <v>189</v>
      </c>
      <c r="U25" s="308">
        <f t="shared" si="2"/>
        <v>0</v>
      </c>
      <c r="V25" s="308">
        <f t="shared" si="3"/>
        <v>0</v>
      </c>
      <c r="W25" s="308">
        <f t="shared" si="4"/>
        <v>0</v>
      </c>
      <c r="X25" s="308">
        <f t="shared" si="5"/>
      </c>
      <c r="Y25" s="308">
        <f t="shared" si="6"/>
      </c>
      <c r="Z25" s="308" t="e">
        <f>VLOOKUP($U25,'登録'!$B$3:$M$52,Z$7,FALSE)</f>
        <v>#N/A</v>
      </c>
      <c r="AA25" s="308" t="e">
        <f>VLOOKUP($U25,'登録'!$B$3:$M$52,AA$7,FALSE)</f>
        <v>#N/A</v>
      </c>
      <c r="AB25" s="308" t="e">
        <f>VLOOKUP($U25,'登録'!$B$3:$M$52,AB$7,FALSE)</f>
        <v>#N/A</v>
      </c>
      <c r="AC25" s="308" t="e">
        <f>VLOOKUP($U25,'登録'!$B$3:$M$52,AC$7,FALSE)</f>
        <v>#N/A</v>
      </c>
      <c r="AD25" s="308" t="e">
        <f>VLOOKUP($U25,'登録'!$B$3:$M$52,AD$7,FALSE)</f>
        <v>#N/A</v>
      </c>
      <c r="AE25" s="308" t="e">
        <f>VLOOKUP($U25,'登録'!$B$3:$M$52,AE$7,FALSE)</f>
        <v>#N/A</v>
      </c>
      <c r="AF25" s="308" t="e">
        <f>VLOOKUP($U25,'登録'!$B$3:$M$52,AF$7,FALSE)</f>
        <v>#N/A</v>
      </c>
      <c r="AG25" s="308" t="e">
        <f>VLOOKUP($U25,'登録'!$B$3:$M$52,AG$7,FALSE)</f>
        <v>#N/A</v>
      </c>
      <c r="AH25" s="309"/>
      <c r="AI25" s="310">
        <f t="shared" si="7"/>
        <v>0</v>
      </c>
      <c r="AJ25" s="310">
        <f t="shared" si="8"/>
        <v>0</v>
      </c>
      <c r="AK25" s="310">
        <f t="shared" si="9"/>
        <v>0</v>
      </c>
      <c r="AL25" s="310">
        <f t="shared" si="10"/>
      </c>
      <c r="AM25" s="310">
        <f t="shared" si="11"/>
      </c>
      <c r="AN25" s="310" t="e">
        <f>VLOOKUP($AI25,'登録'!$P$3:$AA$52,AN$7,FALSE)</f>
        <v>#N/A</v>
      </c>
      <c r="AO25" s="310" t="e">
        <f>VLOOKUP($AI25,'登録'!$P$3:$AA$52,AO$7,FALSE)</f>
        <v>#N/A</v>
      </c>
      <c r="AP25" s="310" t="e">
        <f>VLOOKUP($AI25,'登録'!$P$3:$AA$52,AP$7,FALSE)</f>
        <v>#N/A</v>
      </c>
      <c r="AQ25" s="310" t="e">
        <f>VLOOKUP($AI25,'登録'!$P$3:$AA$52,AQ$7,FALSE)</f>
        <v>#N/A</v>
      </c>
      <c r="AR25" s="310" t="e">
        <f>VLOOKUP($AI25,'登録'!$P$3:$AA$52,AR$7,FALSE)</f>
        <v>#N/A</v>
      </c>
      <c r="AS25" s="310" t="e">
        <f>VLOOKUP($AI25,'登録'!$P$3:$AA$52,AS$7,FALSE)</f>
        <v>#N/A</v>
      </c>
      <c r="AT25" s="310" t="e">
        <f>VLOOKUP($AI25,'登録'!$P$3:$AA$52,AT$7,FALSE)</f>
        <v>#N/A</v>
      </c>
      <c r="AU25" s="310" t="e">
        <f>VLOOKUP($AI25,'登録'!$P$3:$AA$52,AU$7,FALSE)</f>
        <v>#N/A</v>
      </c>
    </row>
    <row r="26" spans="1:47" ht="15" customHeight="1">
      <c r="A26" s="178"/>
      <c r="B26" s="179"/>
      <c r="C26" s="185"/>
      <c r="D26" s="156">
        <f>_xlfn.IFERROR((VLOOKUP(A26,'登録'!$B$3:$D$52,2,FALSE)),"")</f>
      </c>
      <c r="E26" s="157">
        <f>_xlfn.IFERROR((VLOOKUP(A26,'登録'!$B$3:$D$52,3,FALSE)),"")</f>
      </c>
      <c r="F26" s="153">
        <f t="shared" si="0"/>
      </c>
      <c r="G26" s="195"/>
      <c r="H26" s="179"/>
      <c r="I26" s="188"/>
      <c r="J26" s="156">
        <f>_xlfn.IFERROR((VLOOKUP(G26,'登録'!$P$3:$R$52,2,FALSE)),"")</f>
      </c>
      <c r="K26" s="158">
        <f>_xlfn.IFERROR((VLOOKUP(G26,'登録'!$P$3:$R$52,3,FALSE)),"")</f>
      </c>
      <c r="L26" s="155">
        <f t="shared" si="1"/>
      </c>
      <c r="R26" s="127" t="s">
        <v>173</v>
      </c>
      <c r="S26" s="127" t="s">
        <v>190</v>
      </c>
      <c r="U26" s="308">
        <f t="shared" si="2"/>
        <v>0</v>
      </c>
      <c r="V26" s="308">
        <f t="shared" si="3"/>
        <v>0</v>
      </c>
      <c r="W26" s="308">
        <f t="shared" si="4"/>
        <v>0</v>
      </c>
      <c r="X26" s="308">
        <f t="shared" si="5"/>
      </c>
      <c r="Y26" s="308">
        <f t="shared" si="6"/>
      </c>
      <c r="Z26" s="308" t="e">
        <f>VLOOKUP($U26,'登録'!$B$3:$M$52,Z$7,FALSE)</f>
        <v>#N/A</v>
      </c>
      <c r="AA26" s="308" t="e">
        <f>VLOOKUP($U26,'登録'!$B$3:$M$52,AA$7,FALSE)</f>
        <v>#N/A</v>
      </c>
      <c r="AB26" s="308" t="e">
        <f>VLOOKUP($U26,'登録'!$B$3:$M$52,AB$7,FALSE)</f>
        <v>#N/A</v>
      </c>
      <c r="AC26" s="308" t="e">
        <f>VLOOKUP($U26,'登録'!$B$3:$M$52,AC$7,FALSE)</f>
        <v>#N/A</v>
      </c>
      <c r="AD26" s="308" t="e">
        <f>VLOOKUP($U26,'登録'!$B$3:$M$52,AD$7,FALSE)</f>
        <v>#N/A</v>
      </c>
      <c r="AE26" s="308" t="e">
        <f>VLOOKUP($U26,'登録'!$B$3:$M$52,AE$7,FALSE)</f>
        <v>#N/A</v>
      </c>
      <c r="AF26" s="308" t="e">
        <f>VLOOKUP($U26,'登録'!$B$3:$M$52,AF$7,FALSE)</f>
        <v>#N/A</v>
      </c>
      <c r="AG26" s="308" t="e">
        <f>VLOOKUP($U26,'登録'!$B$3:$M$52,AG$7,FALSE)</f>
        <v>#N/A</v>
      </c>
      <c r="AH26" s="309"/>
      <c r="AI26" s="310">
        <f t="shared" si="7"/>
        <v>0</v>
      </c>
      <c r="AJ26" s="310">
        <f t="shared" si="8"/>
        <v>0</v>
      </c>
      <c r="AK26" s="310">
        <f t="shared" si="9"/>
        <v>0</v>
      </c>
      <c r="AL26" s="310">
        <f t="shared" si="10"/>
      </c>
      <c r="AM26" s="310">
        <f t="shared" si="11"/>
      </c>
      <c r="AN26" s="310" t="e">
        <f>VLOOKUP($AI26,'登録'!$P$3:$AA$52,AN$7,FALSE)</f>
        <v>#N/A</v>
      </c>
      <c r="AO26" s="310" t="e">
        <f>VLOOKUP($AI26,'登録'!$P$3:$AA$52,AO$7,FALSE)</f>
        <v>#N/A</v>
      </c>
      <c r="AP26" s="310" t="e">
        <f>VLOOKUP($AI26,'登録'!$P$3:$AA$52,AP$7,FALSE)</f>
        <v>#N/A</v>
      </c>
      <c r="AQ26" s="310" t="e">
        <f>VLOOKUP($AI26,'登録'!$P$3:$AA$52,AQ$7,FALSE)</f>
        <v>#N/A</v>
      </c>
      <c r="AR26" s="310" t="e">
        <f>VLOOKUP($AI26,'登録'!$P$3:$AA$52,AR$7,FALSE)</f>
        <v>#N/A</v>
      </c>
      <c r="AS26" s="310" t="e">
        <f>VLOOKUP($AI26,'登録'!$P$3:$AA$52,AS$7,FALSE)</f>
        <v>#N/A</v>
      </c>
      <c r="AT26" s="310" t="e">
        <f>VLOOKUP($AI26,'登録'!$P$3:$AA$52,AT$7,FALSE)</f>
        <v>#N/A</v>
      </c>
      <c r="AU26" s="310" t="e">
        <f>VLOOKUP($AI26,'登録'!$P$3:$AA$52,AU$7,FALSE)</f>
        <v>#N/A</v>
      </c>
    </row>
    <row r="27" spans="1:47" ht="15" customHeight="1">
      <c r="A27" s="181"/>
      <c r="B27" s="182"/>
      <c r="C27" s="190"/>
      <c r="D27" s="160">
        <f>_xlfn.IFERROR((VLOOKUP(A27,'登録'!$B$3:$D$52,2,FALSE)),"")</f>
      </c>
      <c r="E27" s="161">
        <f>_xlfn.IFERROR((VLOOKUP(A27,'登録'!$B$3:$D$52,3,FALSE)),"")</f>
      </c>
      <c r="F27" s="153">
        <f t="shared" si="0"/>
      </c>
      <c r="G27" s="196"/>
      <c r="H27" s="182"/>
      <c r="I27" s="186"/>
      <c r="J27" s="160">
        <f>_xlfn.IFERROR((VLOOKUP(G27,'登録'!$P$3:$R$52,2,FALSE)),"")</f>
      </c>
      <c r="K27" s="162">
        <f>_xlfn.IFERROR((VLOOKUP(G27,'登録'!$P$3:$R$52,3,FALSE)),"")</f>
      </c>
      <c r="L27" s="155">
        <f t="shared" si="1"/>
      </c>
      <c r="R27" s="127" t="s">
        <v>174</v>
      </c>
      <c r="S27" s="127" t="s">
        <v>191</v>
      </c>
      <c r="U27" s="308">
        <f t="shared" si="2"/>
        <v>0</v>
      </c>
      <c r="V27" s="308">
        <f t="shared" si="3"/>
        <v>0</v>
      </c>
      <c r="W27" s="308">
        <f t="shared" si="4"/>
        <v>0</v>
      </c>
      <c r="X27" s="308">
        <f t="shared" si="5"/>
      </c>
      <c r="Y27" s="308">
        <f t="shared" si="6"/>
      </c>
      <c r="Z27" s="308" t="e">
        <f>VLOOKUP($U27,'登録'!$B$3:$M$52,Z$7,FALSE)</f>
        <v>#N/A</v>
      </c>
      <c r="AA27" s="308" t="e">
        <f>VLOOKUP($U27,'登録'!$B$3:$M$52,AA$7,FALSE)</f>
        <v>#N/A</v>
      </c>
      <c r="AB27" s="308" t="e">
        <f>VLOOKUP($U27,'登録'!$B$3:$M$52,AB$7,FALSE)</f>
        <v>#N/A</v>
      </c>
      <c r="AC27" s="308" t="e">
        <f>VLOOKUP($U27,'登録'!$B$3:$M$52,AC$7,FALSE)</f>
        <v>#N/A</v>
      </c>
      <c r="AD27" s="308" t="e">
        <f>VLOOKUP($U27,'登録'!$B$3:$M$52,AD$7,FALSE)</f>
        <v>#N/A</v>
      </c>
      <c r="AE27" s="308" t="e">
        <f>VLOOKUP($U27,'登録'!$B$3:$M$52,AE$7,FALSE)</f>
        <v>#N/A</v>
      </c>
      <c r="AF27" s="308" t="e">
        <f>VLOOKUP($U27,'登録'!$B$3:$M$52,AF$7,FALSE)</f>
        <v>#N/A</v>
      </c>
      <c r="AG27" s="308" t="e">
        <f>VLOOKUP($U27,'登録'!$B$3:$M$52,AG$7,FALSE)</f>
        <v>#N/A</v>
      </c>
      <c r="AH27" s="309"/>
      <c r="AI27" s="310">
        <f t="shared" si="7"/>
        <v>0</v>
      </c>
      <c r="AJ27" s="310">
        <f t="shared" si="8"/>
        <v>0</v>
      </c>
      <c r="AK27" s="310">
        <f t="shared" si="9"/>
        <v>0</v>
      </c>
      <c r="AL27" s="310">
        <f t="shared" si="10"/>
      </c>
      <c r="AM27" s="310">
        <f t="shared" si="11"/>
      </c>
      <c r="AN27" s="310" t="e">
        <f>VLOOKUP($AI27,'登録'!$P$3:$AA$52,AN$7,FALSE)</f>
        <v>#N/A</v>
      </c>
      <c r="AO27" s="310" t="e">
        <f>VLOOKUP($AI27,'登録'!$P$3:$AA$52,AO$7,FALSE)</f>
        <v>#N/A</v>
      </c>
      <c r="AP27" s="310" t="e">
        <f>VLOOKUP($AI27,'登録'!$P$3:$AA$52,AP$7,FALSE)</f>
        <v>#N/A</v>
      </c>
      <c r="AQ27" s="310" t="e">
        <f>VLOOKUP($AI27,'登録'!$P$3:$AA$52,AQ$7,FALSE)</f>
        <v>#N/A</v>
      </c>
      <c r="AR27" s="310" t="e">
        <f>VLOOKUP($AI27,'登録'!$P$3:$AA$52,AR$7,FALSE)</f>
        <v>#N/A</v>
      </c>
      <c r="AS27" s="310" t="e">
        <f>VLOOKUP($AI27,'登録'!$P$3:$AA$52,AS$7,FALSE)</f>
        <v>#N/A</v>
      </c>
      <c r="AT27" s="310" t="e">
        <f>VLOOKUP($AI27,'登録'!$P$3:$AA$52,AT$7,FALSE)</f>
        <v>#N/A</v>
      </c>
      <c r="AU27" s="310" t="e">
        <f>VLOOKUP($AI27,'登録'!$P$3:$AA$52,AU$7,FALSE)</f>
        <v>#N/A</v>
      </c>
    </row>
    <row r="28" spans="1:47" ht="15" customHeight="1">
      <c r="A28" s="175"/>
      <c r="B28" s="176"/>
      <c r="C28" s="184"/>
      <c r="D28" s="151">
        <f>_xlfn.IFERROR((VLOOKUP(A28,'登録'!$B$3:$D$52,2,FALSE)),"")</f>
      </c>
      <c r="E28" s="152">
        <f>_xlfn.IFERROR((VLOOKUP(A28,'登録'!$B$3:$D$52,3,FALSE)),"")</f>
      </c>
      <c r="F28" s="153">
        <f t="shared" si="0"/>
      </c>
      <c r="G28" s="194"/>
      <c r="H28" s="176"/>
      <c r="I28" s="187"/>
      <c r="J28" s="151">
        <f>_xlfn.IFERROR((VLOOKUP(G28,'登録'!$P$3:$R$52,2,FALSE)),"")</f>
      </c>
      <c r="K28" s="154">
        <f>_xlfn.IFERROR((VLOOKUP(G28,'登録'!$P$3:$R$52,3,FALSE)),"")</f>
      </c>
      <c r="L28" s="155">
        <f t="shared" si="1"/>
      </c>
      <c r="R28" s="127" t="s">
        <v>175</v>
      </c>
      <c r="S28" s="127" t="s">
        <v>192</v>
      </c>
      <c r="U28" s="308">
        <f t="shared" si="2"/>
        <v>0</v>
      </c>
      <c r="V28" s="308">
        <f t="shared" si="3"/>
        <v>0</v>
      </c>
      <c r="W28" s="308">
        <f t="shared" si="4"/>
        <v>0</v>
      </c>
      <c r="X28" s="308">
        <f t="shared" si="5"/>
      </c>
      <c r="Y28" s="308">
        <f t="shared" si="6"/>
      </c>
      <c r="Z28" s="308" t="e">
        <f>VLOOKUP($U28,'登録'!$B$3:$M$52,Z$7,FALSE)</f>
        <v>#N/A</v>
      </c>
      <c r="AA28" s="308" t="e">
        <f>VLOOKUP($U28,'登録'!$B$3:$M$52,AA$7,FALSE)</f>
        <v>#N/A</v>
      </c>
      <c r="AB28" s="308" t="e">
        <f>VLOOKUP($U28,'登録'!$B$3:$M$52,AB$7,FALSE)</f>
        <v>#N/A</v>
      </c>
      <c r="AC28" s="308" t="e">
        <f>VLOOKUP($U28,'登録'!$B$3:$M$52,AC$7,FALSE)</f>
        <v>#N/A</v>
      </c>
      <c r="AD28" s="308" t="e">
        <f>VLOOKUP($U28,'登録'!$B$3:$M$52,AD$7,FALSE)</f>
        <v>#N/A</v>
      </c>
      <c r="AE28" s="308" t="e">
        <f>VLOOKUP($U28,'登録'!$B$3:$M$52,AE$7,FALSE)</f>
        <v>#N/A</v>
      </c>
      <c r="AF28" s="308" t="e">
        <f>VLOOKUP($U28,'登録'!$B$3:$M$52,AF$7,FALSE)</f>
        <v>#N/A</v>
      </c>
      <c r="AG28" s="308" t="e">
        <f>VLOOKUP($U28,'登録'!$B$3:$M$52,AG$7,FALSE)</f>
        <v>#N/A</v>
      </c>
      <c r="AH28" s="309"/>
      <c r="AI28" s="310">
        <f t="shared" si="7"/>
        <v>0</v>
      </c>
      <c r="AJ28" s="310">
        <f t="shared" si="8"/>
        <v>0</v>
      </c>
      <c r="AK28" s="310">
        <f t="shared" si="9"/>
        <v>0</v>
      </c>
      <c r="AL28" s="310">
        <f t="shared" si="10"/>
      </c>
      <c r="AM28" s="310">
        <f t="shared" si="11"/>
      </c>
      <c r="AN28" s="310" t="e">
        <f>VLOOKUP($AI28,'登録'!$P$3:$AA$52,AN$7,FALSE)</f>
        <v>#N/A</v>
      </c>
      <c r="AO28" s="310" t="e">
        <f>VLOOKUP($AI28,'登録'!$P$3:$AA$52,AO$7,FALSE)</f>
        <v>#N/A</v>
      </c>
      <c r="AP28" s="310" t="e">
        <f>VLOOKUP($AI28,'登録'!$P$3:$AA$52,AP$7,FALSE)</f>
        <v>#N/A</v>
      </c>
      <c r="AQ28" s="310" t="e">
        <f>VLOOKUP($AI28,'登録'!$P$3:$AA$52,AQ$7,FALSE)</f>
        <v>#N/A</v>
      </c>
      <c r="AR28" s="310" t="e">
        <f>VLOOKUP($AI28,'登録'!$P$3:$AA$52,AR$7,FALSE)</f>
        <v>#N/A</v>
      </c>
      <c r="AS28" s="310" t="e">
        <f>VLOOKUP($AI28,'登録'!$P$3:$AA$52,AS$7,FALSE)</f>
        <v>#N/A</v>
      </c>
      <c r="AT28" s="310" t="e">
        <f>VLOOKUP($AI28,'登録'!$P$3:$AA$52,AT$7,FALSE)</f>
        <v>#N/A</v>
      </c>
      <c r="AU28" s="310" t="e">
        <f>VLOOKUP($AI28,'登録'!$P$3:$AA$52,AU$7,FALSE)</f>
        <v>#N/A</v>
      </c>
    </row>
    <row r="29" spans="1:47" ht="15" customHeight="1">
      <c r="A29" s="178"/>
      <c r="B29" s="179"/>
      <c r="C29" s="185"/>
      <c r="D29" s="156">
        <f>_xlfn.IFERROR((VLOOKUP(A29,'登録'!$B$3:$D$52,2,FALSE)),"")</f>
      </c>
      <c r="E29" s="157">
        <f>_xlfn.IFERROR((VLOOKUP(A29,'登録'!$B$3:$D$52,3,FALSE)),"")</f>
      </c>
      <c r="F29" s="153">
        <f t="shared" si="0"/>
      </c>
      <c r="G29" s="195"/>
      <c r="H29" s="179"/>
      <c r="I29" s="188"/>
      <c r="J29" s="156">
        <f>_xlfn.IFERROR((VLOOKUP(G29,'登録'!$P$3:$R$52,2,FALSE)),"")</f>
      </c>
      <c r="K29" s="158">
        <f>_xlfn.IFERROR((VLOOKUP(G29,'登録'!$P$3:$R$52,3,FALSE)),"")</f>
      </c>
      <c r="L29" s="155">
        <f t="shared" si="1"/>
      </c>
      <c r="R29" s="127" t="s">
        <v>211</v>
      </c>
      <c r="S29" s="127" t="s">
        <v>212</v>
      </c>
      <c r="U29" s="308">
        <f t="shared" si="2"/>
        <v>0</v>
      </c>
      <c r="V29" s="308">
        <f t="shared" si="3"/>
        <v>0</v>
      </c>
      <c r="W29" s="308">
        <f t="shared" si="4"/>
        <v>0</v>
      </c>
      <c r="X29" s="308">
        <f t="shared" si="5"/>
      </c>
      <c r="Y29" s="308">
        <f t="shared" si="6"/>
      </c>
      <c r="Z29" s="308" t="e">
        <f>VLOOKUP($U29,'登録'!$B$3:$M$52,Z$7,FALSE)</f>
        <v>#N/A</v>
      </c>
      <c r="AA29" s="308" t="e">
        <f>VLOOKUP($U29,'登録'!$B$3:$M$52,AA$7,FALSE)</f>
        <v>#N/A</v>
      </c>
      <c r="AB29" s="308" t="e">
        <f>VLOOKUP($U29,'登録'!$B$3:$M$52,AB$7,FALSE)</f>
        <v>#N/A</v>
      </c>
      <c r="AC29" s="308" t="e">
        <f>VLOOKUP($U29,'登録'!$B$3:$M$52,AC$7,FALSE)</f>
        <v>#N/A</v>
      </c>
      <c r="AD29" s="308" t="e">
        <f>VLOOKUP($U29,'登録'!$B$3:$M$52,AD$7,FALSE)</f>
        <v>#N/A</v>
      </c>
      <c r="AE29" s="308" t="e">
        <f>VLOOKUP($U29,'登録'!$B$3:$M$52,AE$7,FALSE)</f>
        <v>#N/A</v>
      </c>
      <c r="AF29" s="308" t="e">
        <f>VLOOKUP($U29,'登録'!$B$3:$M$52,AF$7,FALSE)</f>
        <v>#N/A</v>
      </c>
      <c r="AG29" s="308" t="e">
        <f>VLOOKUP($U29,'登録'!$B$3:$M$52,AG$7,FALSE)</f>
        <v>#N/A</v>
      </c>
      <c r="AH29" s="309"/>
      <c r="AI29" s="310">
        <f t="shared" si="7"/>
        <v>0</v>
      </c>
      <c r="AJ29" s="310">
        <f t="shared" si="8"/>
        <v>0</v>
      </c>
      <c r="AK29" s="310">
        <f t="shared" si="9"/>
        <v>0</v>
      </c>
      <c r="AL29" s="310">
        <f t="shared" si="10"/>
      </c>
      <c r="AM29" s="310">
        <f t="shared" si="11"/>
      </c>
      <c r="AN29" s="310" t="e">
        <f>VLOOKUP($AI29,'登録'!$P$3:$AA$52,AN$7,FALSE)</f>
        <v>#N/A</v>
      </c>
      <c r="AO29" s="310" t="e">
        <f>VLOOKUP($AI29,'登録'!$P$3:$AA$52,AO$7,FALSE)</f>
        <v>#N/A</v>
      </c>
      <c r="AP29" s="310" t="e">
        <f>VLOOKUP($AI29,'登録'!$P$3:$AA$52,AP$7,FALSE)</f>
        <v>#N/A</v>
      </c>
      <c r="AQ29" s="310" t="e">
        <f>VLOOKUP($AI29,'登録'!$P$3:$AA$52,AQ$7,FALSE)</f>
        <v>#N/A</v>
      </c>
      <c r="AR29" s="310" t="e">
        <f>VLOOKUP($AI29,'登録'!$P$3:$AA$52,AR$7,FALSE)</f>
        <v>#N/A</v>
      </c>
      <c r="AS29" s="310" t="e">
        <f>VLOOKUP($AI29,'登録'!$P$3:$AA$52,AS$7,FALSE)</f>
        <v>#N/A</v>
      </c>
      <c r="AT29" s="310" t="e">
        <f>VLOOKUP($AI29,'登録'!$P$3:$AA$52,AT$7,FALSE)</f>
        <v>#N/A</v>
      </c>
      <c r="AU29" s="310" t="e">
        <f>VLOOKUP($AI29,'登録'!$P$3:$AA$52,AU$7,FALSE)</f>
        <v>#N/A</v>
      </c>
    </row>
    <row r="30" spans="1:47" ht="15" customHeight="1">
      <c r="A30" s="178"/>
      <c r="B30" s="179"/>
      <c r="C30" s="185"/>
      <c r="D30" s="156">
        <f>_xlfn.IFERROR((VLOOKUP(A30,'登録'!$B$3:$D$52,2,FALSE)),"")</f>
      </c>
      <c r="E30" s="157">
        <f>_xlfn.IFERROR((VLOOKUP(A30,'登録'!$B$3:$D$52,3,FALSE)),"")</f>
      </c>
      <c r="F30" s="153">
        <f t="shared" si="0"/>
      </c>
      <c r="G30" s="195"/>
      <c r="H30" s="179"/>
      <c r="I30" s="188"/>
      <c r="J30" s="156">
        <f>_xlfn.IFERROR((VLOOKUP(G30,'登録'!$P$3:$R$52,2,FALSE)),"")</f>
      </c>
      <c r="K30" s="158">
        <f>_xlfn.IFERROR((VLOOKUP(G30,'登録'!$P$3:$R$52,3,FALSE)),"")</f>
      </c>
      <c r="L30" s="155">
        <f t="shared" si="1"/>
      </c>
      <c r="R30" s="127" t="s">
        <v>231</v>
      </c>
      <c r="S30" s="127" t="s">
        <v>232</v>
      </c>
      <c r="U30" s="308">
        <f t="shared" si="2"/>
        <v>0</v>
      </c>
      <c r="V30" s="308">
        <f t="shared" si="3"/>
        <v>0</v>
      </c>
      <c r="W30" s="308">
        <f t="shared" si="4"/>
        <v>0</v>
      </c>
      <c r="X30" s="308">
        <f t="shared" si="5"/>
      </c>
      <c r="Y30" s="308">
        <f t="shared" si="6"/>
      </c>
      <c r="Z30" s="308" t="e">
        <f>VLOOKUP($U30,'登録'!$B$3:$M$52,Z$7,FALSE)</f>
        <v>#N/A</v>
      </c>
      <c r="AA30" s="308" t="e">
        <f>VLOOKUP($U30,'登録'!$B$3:$M$52,AA$7,FALSE)</f>
        <v>#N/A</v>
      </c>
      <c r="AB30" s="308" t="e">
        <f>VLOOKUP($U30,'登録'!$B$3:$M$52,AB$7,FALSE)</f>
        <v>#N/A</v>
      </c>
      <c r="AC30" s="308" t="e">
        <f>VLOOKUP($U30,'登録'!$B$3:$M$52,AC$7,FALSE)</f>
        <v>#N/A</v>
      </c>
      <c r="AD30" s="308" t="e">
        <f>VLOOKUP($U30,'登録'!$B$3:$M$52,AD$7,FALSE)</f>
        <v>#N/A</v>
      </c>
      <c r="AE30" s="308" t="e">
        <f>VLOOKUP($U30,'登録'!$B$3:$M$52,AE$7,FALSE)</f>
        <v>#N/A</v>
      </c>
      <c r="AF30" s="308" t="e">
        <f>VLOOKUP($U30,'登録'!$B$3:$M$52,AF$7,FALSE)</f>
        <v>#N/A</v>
      </c>
      <c r="AG30" s="308" t="e">
        <f>VLOOKUP($U30,'登録'!$B$3:$M$52,AG$7,FALSE)</f>
        <v>#N/A</v>
      </c>
      <c r="AH30" s="309"/>
      <c r="AI30" s="310">
        <f t="shared" si="7"/>
        <v>0</v>
      </c>
      <c r="AJ30" s="310">
        <f t="shared" si="8"/>
        <v>0</v>
      </c>
      <c r="AK30" s="310">
        <f t="shared" si="9"/>
        <v>0</v>
      </c>
      <c r="AL30" s="310">
        <f t="shared" si="10"/>
      </c>
      <c r="AM30" s="310">
        <f t="shared" si="11"/>
      </c>
      <c r="AN30" s="310" t="e">
        <f>VLOOKUP($AI30,'登録'!$P$3:$AA$52,AN$7,FALSE)</f>
        <v>#N/A</v>
      </c>
      <c r="AO30" s="310" t="e">
        <f>VLOOKUP($AI30,'登録'!$P$3:$AA$52,AO$7,FALSE)</f>
        <v>#N/A</v>
      </c>
      <c r="AP30" s="310" t="e">
        <f>VLOOKUP($AI30,'登録'!$P$3:$AA$52,AP$7,FALSE)</f>
        <v>#N/A</v>
      </c>
      <c r="AQ30" s="310" t="e">
        <f>VLOOKUP($AI30,'登録'!$P$3:$AA$52,AQ$7,FALSE)</f>
        <v>#N/A</v>
      </c>
      <c r="AR30" s="310" t="e">
        <f>VLOOKUP($AI30,'登録'!$P$3:$AA$52,AR$7,FALSE)</f>
        <v>#N/A</v>
      </c>
      <c r="AS30" s="310" t="e">
        <f>VLOOKUP($AI30,'登録'!$P$3:$AA$52,AS$7,FALSE)</f>
        <v>#N/A</v>
      </c>
      <c r="AT30" s="310" t="e">
        <f>VLOOKUP($AI30,'登録'!$P$3:$AA$52,AT$7,FALSE)</f>
        <v>#N/A</v>
      </c>
      <c r="AU30" s="310" t="e">
        <f>VLOOKUP($AI30,'登録'!$P$3:$AA$52,AU$7,FALSE)</f>
        <v>#N/A</v>
      </c>
    </row>
    <row r="31" spans="1:47" ht="15" customHeight="1">
      <c r="A31" s="178"/>
      <c r="B31" s="179"/>
      <c r="C31" s="185"/>
      <c r="D31" s="156">
        <f>_xlfn.IFERROR((VLOOKUP(A31,'登録'!$B$3:$D$52,2,FALSE)),"")</f>
      </c>
      <c r="E31" s="157">
        <f>_xlfn.IFERROR((VLOOKUP(A31,'登録'!$B$3:$D$52,3,FALSE)),"")</f>
      </c>
      <c r="F31" s="153">
        <f t="shared" si="0"/>
      </c>
      <c r="G31" s="195"/>
      <c r="H31" s="179"/>
      <c r="I31" s="188"/>
      <c r="J31" s="156">
        <f>_xlfn.IFERROR((VLOOKUP(G31,'登録'!$P$3:$R$52,2,FALSE)),"")</f>
      </c>
      <c r="K31" s="158">
        <f>_xlfn.IFERROR((VLOOKUP(G31,'登録'!$P$3:$R$52,3,FALSE)),"")</f>
      </c>
      <c r="L31" s="155">
        <f t="shared" si="1"/>
      </c>
      <c r="U31" s="308">
        <f t="shared" si="2"/>
        <v>0</v>
      </c>
      <c r="V31" s="308">
        <f t="shared" si="3"/>
        <v>0</v>
      </c>
      <c r="W31" s="308">
        <f t="shared" si="4"/>
        <v>0</v>
      </c>
      <c r="X31" s="308">
        <f t="shared" si="5"/>
      </c>
      <c r="Y31" s="308">
        <f t="shared" si="6"/>
      </c>
      <c r="Z31" s="308" t="e">
        <f>VLOOKUP($U31,'登録'!$B$3:$M$52,Z$7,FALSE)</f>
        <v>#N/A</v>
      </c>
      <c r="AA31" s="308" t="e">
        <f>VLOOKUP($U31,'登録'!$B$3:$M$52,AA$7,FALSE)</f>
        <v>#N/A</v>
      </c>
      <c r="AB31" s="308" t="e">
        <f>VLOOKUP($U31,'登録'!$B$3:$M$52,AB$7,FALSE)</f>
        <v>#N/A</v>
      </c>
      <c r="AC31" s="308" t="e">
        <f>VLOOKUP($U31,'登録'!$B$3:$M$52,AC$7,FALSE)</f>
        <v>#N/A</v>
      </c>
      <c r="AD31" s="308" t="e">
        <f>VLOOKUP($U31,'登録'!$B$3:$M$52,AD$7,FALSE)</f>
        <v>#N/A</v>
      </c>
      <c r="AE31" s="308" t="e">
        <f>VLOOKUP($U31,'登録'!$B$3:$M$52,AE$7,FALSE)</f>
        <v>#N/A</v>
      </c>
      <c r="AF31" s="308" t="e">
        <f>VLOOKUP($U31,'登録'!$B$3:$M$52,AF$7,FALSE)</f>
        <v>#N/A</v>
      </c>
      <c r="AG31" s="308" t="e">
        <f>VLOOKUP($U31,'登録'!$B$3:$M$52,AG$7,FALSE)</f>
        <v>#N/A</v>
      </c>
      <c r="AH31" s="309"/>
      <c r="AI31" s="310">
        <f t="shared" si="7"/>
        <v>0</v>
      </c>
      <c r="AJ31" s="310">
        <f t="shared" si="8"/>
        <v>0</v>
      </c>
      <c r="AK31" s="310">
        <f t="shared" si="9"/>
        <v>0</v>
      </c>
      <c r="AL31" s="310">
        <f t="shared" si="10"/>
      </c>
      <c r="AM31" s="310">
        <f t="shared" si="11"/>
      </c>
      <c r="AN31" s="310" t="e">
        <f>VLOOKUP($AI31,'登録'!$P$3:$AA$52,AN$7,FALSE)</f>
        <v>#N/A</v>
      </c>
      <c r="AO31" s="310" t="e">
        <f>VLOOKUP($AI31,'登録'!$P$3:$AA$52,AO$7,FALSE)</f>
        <v>#N/A</v>
      </c>
      <c r="AP31" s="310" t="e">
        <f>VLOOKUP($AI31,'登録'!$P$3:$AA$52,AP$7,FALSE)</f>
        <v>#N/A</v>
      </c>
      <c r="AQ31" s="310" t="e">
        <f>VLOOKUP($AI31,'登録'!$P$3:$AA$52,AQ$7,FALSE)</f>
        <v>#N/A</v>
      </c>
      <c r="AR31" s="310" t="e">
        <f>VLOOKUP($AI31,'登録'!$P$3:$AA$52,AR$7,FALSE)</f>
        <v>#N/A</v>
      </c>
      <c r="AS31" s="310" t="e">
        <f>VLOOKUP($AI31,'登録'!$P$3:$AA$52,AS$7,FALSE)</f>
        <v>#N/A</v>
      </c>
      <c r="AT31" s="310" t="e">
        <f>VLOOKUP($AI31,'登録'!$P$3:$AA$52,AT$7,FALSE)</f>
        <v>#N/A</v>
      </c>
      <c r="AU31" s="310" t="e">
        <f>VLOOKUP($AI31,'登録'!$P$3:$AA$52,AU$7,FALSE)</f>
        <v>#N/A</v>
      </c>
    </row>
    <row r="32" spans="1:47" ht="15" customHeight="1">
      <c r="A32" s="181"/>
      <c r="B32" s="182"/>
      <c r="C32" s="190"/>
      <c r="D32" s="160">
        <f>_xlfn.IFERROR((VLOOKUP(A32,'登録'!$B$3:$D$52,2,FALSE)),"")</f>
      </c>
      <c r="E32" s="161">
        <f>_xlfn.IFERROR((VLOOKUP(A32,'登録'!$B$3:$D$52,3,FALSE)),"")</f>
      </c>
      <c r="F32" s="153">
        <f t="shared" si="0"/>
      </c>
      <c r="G32" s="196"/>
      <c r="H32" s="182"/>
      <c r="I32" s="186"/>
      <c r="J32" s="160">
        <f>_xlfn.IFERROR((VLOOKUP(G32,'登録'!$P$3:$R$52,2,FALSE)),"")</f>
      </c>
      <c r="K32" s="162">
        <f>_xlfn.IFERROR((VLOOKUP(G32,'登録'!$P$3:$R$52,3,FALSE)),"")</f>
      </c>
      <c r="L32" s="155">
        <f t="shared" si="1"/>
      </c>
      <c r="U32" s="308">
        <f t="shared" si="2"/>
        <v>0</v>
      </c>
      <c r="V32" s="308">
        <f t="shared" si="3"/>
        <v>0</v>
      </c>
      <c r="W32" s="308">
        <f t="shared" si="4"/>
        <v>0</v>
      </c>
      <c r="X32" s="308">
        <f t="shared" si="5"/>
      </c>
      <c r="Y32" s="308">
        <f t="shared" si="6"/>
      </c>
      <c r="Z32" s="308" t="e">
        <f>VLOOKUP($U32,'登録'!$B$3:$M$52,Z$7,FALSE)</f>
        <v>#N/A</v>
      </c>
      <c r="AA32" s="308" t="e">
        <f>VLOOKUP($U32,'登録'!$B$3:$M$52,AA$7,FALSE)</f>
        <v>#N/A</v>
      </c>
      <c r="AB32" s="308" t="e">
        <f>VLOOKUP($U32,'登録'!$B$3:$M$52,AB$7,FALSE)</f>
        <v>#N/A</v>
      </c>
      <c r="AC32" s="308" t="e">
        <f>VLOOKUP($U32,'登録'!$B$3:$M$52,AC$7,FALSE)</f>
        <v>#N/A</v>
      </c>
      <c r="AD32" s="308" t="e">
        <f>VLOOKUP($U32,'登録'!$B$3:$M$52,AD$7,FALSE)</f>
        <v>#N/A</v>
      </c>
      <c r="AE32" s="308" t="e">
        <f>VLOOKUP($U32,'登録'!$B$3:$M$52,AE$7,FALSE)</f>
        <v>#N/A</v>
      </c>
      <c r="AF32" s="308" t="e">
        <f>VLOOKUP($U32,'登録'!$B$3:$M$52,AF$7,FALSE)</f>
        <v>#N/A</v>
      </c>
      <c r="AG32" s="308" t="e">
        <f>VLOOKUP($U32,'登録'!$B$3:$M$52,AG$7,FALSE)</f>
        <v>#N/A</v>
      </c>
      <c r="AH32" s="309"/>
      <c r="AI32" s="310">
        <f t="shared" si="7"/>
        <v>0</v>
      </c>
      <c r="AJ32" s="310">
        <f t="shared" si="8"/>
        <v>0</v>
      </c>
      <c r="AK32" s="310">
        <f t="shared" si="9"/>
        <v>0</v>
      </c>
      <c r="AL32" s="310">
        <f t="shared" si="10"/>
      </c>
      <c r="AM32" s="310">
        <f t="shared" si="11"/>
      </c>
      <c r="AN32" s="310" t="e">
        <f>VLOOKUP($AI32,'登録'!$P$3:$AA$52,AN$7,FALSE)</f>
        <v>#N/A</v>
      </c>
      <c r="AO32" s="310" t="e">
        <f>VLOOKUP($AI32,'登録'!$P$3:$AA$52,AO$7,FALSE)</f>
        <v>#N/A</v>
      </c>
      <c r="AP32" s="310" t="e">
        <f>VLOOKUP($AI32,'登録'!$P$3:$AA$52,AP$7,FALSE)</f>
        <v>#N/A</v>
      </c>
      <c r="AQ32" s="310" t="e">
        <f>VLOOKUP($AI32,'登録'!$P$3:$AA$52,AQ$7,FALSE)</f>
        <v>#N/A</v>
      </c>
      <c r="AR32" s="310" t="e">
        <f>VLOOKUP($AI32,'登録'!$P$3:$AA$52,AR$7,FALSE)</f>
        <v>#N/A</v>
      </c>
      <c r="AS32" s="310" t="e">
        <f>VLOOKUP($AI32,'登録'!$P$3:$AA$52,AS$7,FALSE)</f>
        <v>#N/A</v>
      </c>
      <c r="AT32" s="310" t="e">
        <f>VLOOKUP($AI32,'登録'!$P$3:$AA$52,AT$7,FALSE)</f>
        <v>#N/A</v>
      </c>
      <c r="AU32" s="310" t="e">
        <f>VLOOKUP($AI32,'登録'!$P$3:$AA$52,AU$7,FALSE)</f>
        <v>#N/A</v>
      </c>
    </row>
    <row r="33" spans="1:47" ht="15" customHeight="1">
      <c r="A33" s="175"/>
      <c r="B33" s="176"/>
      <c r="C33" s="184"/>
      <c r="D33" s="151">
        <f>_xlfn.IFERROR((VLOOKUP(A33,'登録'!$B$3:$D$52,2,FALSE)),"")</f>
      </c>
      <c r="E33" s="152">
        <f>_xlfn.IFERROR((VLOOKUP(A33,'登録'!$B$3:$D$52,3,FALSE)),"")</f>
      </c>
      <c r="F33" s="153">
        <f t="shared" si="0"/>
      </c>
      <c r="G33" s="194"/>
      <c r="H33" s="176"/>
      <c r="I33" s="187"/>
      <c r="J33" s="151">
        <f>_xlfn.IFERROR((VLOOKUP(G33,'登録'!$P$3:$R$52,2,FALSE)),"")</f>
      </c>
      <c r="K33" s="154">
        <f>_xlfn.IFERROR((VLOOKUP(G33,'登録'!$P$3:$R$52,3,FALSE)),"")</f>
      </c>
      <c r="L33" s="155">
        <f t="shared" si="1"/>
      </c>
      <c r="U33" s="308">
        <f t="shared" si="2"/>
        <v>0</v>
      </c>
      <c r="V33" s="308">
        <f t="shared" si="3"/>
        <v>0</v>
      </c>
      <c r="W33" s="308">
        <f t="shared" si="4"/>
        <v>0</v>
      </c>
      <c r="X33" s="308">
        <f t="shared" si="5"/>
      </c>
      <c r="Y33" s="308">
        <f t="shared" si="6"/>
      </c>
      <c r="Z33" s="308" t="e">
        <f>VLOOKUP($U33,'登録'!$B$3:$M$52,Z$7,FALSE)</f>
        <v>#N/A</v>
      </c>
      <c r="AA33" s="308" t="e">
        <f>VLOOKUP($U33,'登録'!$B$3:$M$52,AA$7,FALSE)</f>
        <v>#N/A</v>
      </c>
      <c r="AB33" s="308" t="e">
        <f>VLOOKUP($U33,'登録'!$B$3:$M$52,AB$7,FALSE)</f>
        <v>#N/A</v>
      </c>
      <c r="AC33" s="308" t="e">
        <f>VLOOKUP($U33,'登録'!$B$3:$M$52,AC$7,FALSE)</f>
        <v>#N/A</v>
      </c>
      <c r="AD33" s="308" t="e">
        <f>VLOOKUP($U33,'登録'!$B$3:$M$52,AD$7,FALSE)</f>
        <v>#N/A</v>
      </c>
      <c r="AE33" s="308" t="e">
        <f>VLOOKUP($U33,'登録'!$B$3:$M$52,AE$7,FALSE)</f>
        <v>#N/A</v>
      </c>
      <c r="AF33" s="308" t="e">
        <f>VLOOKUP($U33,'登録'!$B$3:$M$52,AF$7,FALSE)</f>
        <v>#N/A</v>
      </c>
      <c r="AG33" s="308" t="e">
        <f>VLOOKUP($U33,'登録'!$B$3:$M$52,AG$7,FALSE)</f>
        <v>#N/A</v>
      </c>
      <c r="AH33" s="309"/>
      <c r="AI33" s="310">
        <f t="shared" si="7"/>
        <v>0</v>
      </c>
      <c r="AJ33" s="310">
        <f t="shared" si="8"/>
        <v>0</v>
      </c>
      <c r="AK33" s="310">
        <f t="shared" si="9"/>
        <v>0</v>
      </c>
      <c r="AL33" s="310">
        <f t="shared" si="10"/>
      </c>
      <c r="AM33" s="310">
        <f t="shared" si="11"/>
      </c>
      <c r="AN33" s="310" t="e">
        <f>VLOOKUP($AI33,'登録'!$P$3:$AA$52,AN$7,FALSE)</f>
        <v>#N/A</v>
      </c>
      <c r="AO33" s="310" t="e">
        <f>VLOOKUP($AI33,'登録'!$P$3:$AA$52,AO$7,FALSE)</f>
        <v>#N/A</v>
      </c>
      <c r="AP33" s="310" t="e">
        <f>VLOOKUP($AI33,'登録'!$P$3:$AA$52,AP$7,FALSE)</f>
        <v>#N/A</v>
      </c>
      <c r="AQ33" s="310" t="e">
        <f>VLOOKUP($AI33,'登録'!$P$3:$AA$52,AQ$7,FALSE)</f>
        <v>#N/A</v>
      </c>
      <c r="AR33" s="310" t="e">
        <f>VLOOKUP($AI33,'登録'!$P$3:$AA$52,AR$7,FALSE)</f>
        <v>#N/A</v>
      </c>
      <c r="AS33" s="310" t="e">
        <f>VLOOKUP($AI33,'登録'!$P$3:$AA$52,AS$7,FALSE)</f>
        <v>#N/A</v>
      </c>
      <c r="AT33" s="310" t="e">
        <f>VLOOKUP($AI33,'登録'!$P$3:$AA$52,AT$7,FALSE)</f>
        <v>#N/A</v>
      </c>
      <c r="AU33" s="310" t="e">
        <f>VLOOKUP($AI33,'登録'!$P$3:$AA$52,AU$7,FALSE)</f>
        <v>#N/A</v>
      </c>
    </row>
    <row r="34" spans="1:47" ht="15" customHeight="1">
      <c r="A34" s="178"/>
      <c r="B34" s="179"/>
      <c r="C34" s="185"/>
      <c r="D34" s="156">
        <f>_xlfn.IFERROR((VLOOKUP(A34,'登録'!$B$3:$D$52,2,FALSE)),"")</f>
      </c>
      <c r="E34" s="157">
        <f>_xlfn.IFERROR((VLOOKUP(A34,'登録'!$B$3:$D$52,3,FALSE)),"")</f>
      </c>
      <c r="F34" s="153">
        <f t="shared" si="0"/>
      </c>
      <c r="G34" s="195"/>
      <c r="H34" s="179"/>
      <c r="I34" s="188"/>
      <c r="J34" s="156">
        <f>_xlfn.IFERROR((VLOOKUP(G34,'登録'!$P$3:$R$52,2,FALSE)),"")</f>
      </c>
      <c r="K34" s="158">
        <f>_xlfn.IFERROR((VLOOKUP(G34,'登録'!$P$3:$R$52,3,FALSE)),"")</f>
      </c>
      <c r="L34" s="155">
        <f t="shared" si="1"/>
      </c>
      <c r="U34" s="308">
        <f t="shared" si="2"/>
        <v>0</v>
      </c>
      <c r="V34" s="308">
        <f t="shared" si="3"/>
        <v>0</v>
      </c>
      <c r="W34" s="308">
        <f t="shared" si="4"/>
        <v>0</v>
      </c>
      <c r="X34" s="308">
        <f t="shared" si="5"/>
      </c>
      <c r="Y34" s="308">
        <f t="shared" si="6"/>
      </c>
      <c r="Z34" s="308" t="e">
        <f>VLOOKUP($U34,'登録'!$B$3:$M$52,Z$7,FALSE)</f>
        <v>#N/A</v>
      </c>
      <c r="AA34" s="308" t="e">
        <f>VLOOKUP($U34,'登録'!$B$3:$M$52,AA$7,FALSE)</f>
        <v>#N/A</v>
      </c>
      <c r="AB34" s="308" t="e">
        <f>VLOOKUP($U34,'登録'!$B$3:$M$52,AB$7,FALSE)</f>
        <v>#N/A</v>
      </c>
      <c r="AC34" s="308" t="e">
        <f>VLOOKUP($U34,'登録'!$B$3:$M$52,AC$7,FALSE)</f>
        <v>#N/A</v>
      </c>
      <c r="AD34" s="308" t="e">
        <f>VLOOKUP($U34,'登録'!$B$3:$M$52,AD$7,FALSE)</f>
        <v>#N/A</v>
      </c>
      <c r="AE34" s="308" t="e">
        <f>VLOOKUP($U34,'登録'!$B$3:$M$52,AE$7,FALSE)</f>
        <v>#N/A</v>
      </c>
      <c r="AF34" s="308" t="e">
        <f>VLOOKUP($U34,'登録'!$B$3:$M$52,AF$7,FALSE)</f>
        <v>#N/A</v>
      </c>
      <c r="AG34" s="308" t="e">
        <f>VLOOKUP($U34,'登録'!$B$3:$M$52,AG$7,FALSE)</f>
        <v>#N/A</v>
      </c>
      <c r="AH34" s="309"/>
      <c r="AI34" s="310">
        <f t="shared" si="7"/>
        <v>0</v>
      </c>
      <c r="AJ34" s="310">
        <f t="shared" si="8"/>
        <v>0</v>
      </c>
      <c r="AK34" s="310">
        <f t="shared" si="9"/>
        <v>0</v>
      </c>
      <c r="AL34" s="310">
        <f t="shared" si="10"/>
      </c>
      <c r="AM34" s="310">
        <f t="shared" si="11"/>
      </c>
      <c r="AN34" s="310" t="e">
        <f>VLOOKUP($AI34,'登録'!$P$3:$AA$52,AN$7,FALSE)</f>
        <v>#N/A</v>
      </c>
      <c r="AO34" s="310" t="e">
        <f>VLOOKUP($AI34,'登録'!$P$3:$AA$52,AO$7,FALSE)</f>
        <v>#N/A</v>
      </c>
      <c r="AP34" s="310" t="e">
        <f>VLOOKUP($AI34,'登録'!$P$3:$AA$52,AP$7,FALSE)</f>
        <v>#N/A</v>
      </c>
      <c r="AQ34" s="310" t="e">
        <f>VLOOKUP($AI34,'登録'!$P$3:$AA$52,AQ$7,FALSE)</f>
        <v>#N/A</v>
      </c>
      <c r="AR34" s="310" t="e">
        <f>VLOOKUP($AI34,'登録'!$P$3:$AA$52,AR$7,FALSE)</f>
        <v>#N/A</v>
      </c>
      <c r="AS34" s="310" t="e">
        <f>VLOOKUP($AI34,'登録'!$P$3:$AA$52,AS$7,FALSE)</f>
        <v>#N/A</v>
      </c>
      <c r="AT34" s="310" t="e">
        <f>VLOOKUP($AI34,'登録'!$P$3:$AA$52,AT$7,FALSE)</f>
        <v>#N/A</v>
      </c>
      <c r="AU34" s="310" t="e">
        <f>VLOOKUP($AI34,'登録'!$P$3:$AA$52,AU$7,FALSE)</f>
        <v>#N/A</v>
      </c>
    </row>
    <row r="35" spans="1:47" ht="15" customHeight="1">
      <c r="A35" s="178"/>
      <c r="B35" s="179"/>
      <c r="C35" s="185"/>
      <c r="D35" s="156">
        <f>_xlfn.IFERROR((VLOOKUP(A35,'登録'!$B$3:$D$52,2,FALSE)),"")</f>
      </c>
      <c r="E35" s="157">
        <f>_xlfn.IFERROR((VLOOKUP(A35,'登録'!$B$3:$D$52,3,FALSE)),"")</f>
      </c>
      <c r="F35" s="153">
        <f t="shared" si="0"/>
      </c>
      <c r="G35" s="195"/>
      <c r="H35" s="179"/>
      <c r="I35" s="188"/>
      <c r="J35" s="156">
        <f>_xlfn.IFERROR((VLOOKUP(G35,'登録'!$P$3:$R$52,2,FALSE)),"")</f>
      </c>
      <c r="K35" s="158">
        <f>_xlfn.IFERROR((VLOOKUP(G35,'登録'!$P$3:$R$52,3,FALSE)),"")</f>
      </c>
      <c r="L35" s="155">
        <f t="shared" si="1"/>
      </c>
      <c r="U35" s="308">
        <f t="shared" si="2"/>
        <v>0</v>
      </c>
      <c r="V35" s="308">
        <f t="shared" si="3"/>
        <v>0</v>
      </c>
      <c r="W35" s="308">
        <f t="shared" si="4"/>
        <v>0</v>
      </c>
      <c r="X35" s="308">
        <f t="shared" si="5"/>
      </c>
      <c r="Y35" s="308">
        <f t="shared" si="6"/>
      </c>
      <c r="Z35" s="308" t="e">
        <f>VLOOKUP($U35,'登録'!$B$3:$M$52,Z$7,FALSE)</f>
        <v>#N/A</v>
      </c>
      <c r="AA35" s="308" t="e">
        <f>VLOOKUP($U35,'登録'!$B$3:$M$52,AA$7,FALSE)</f>
        <v>#N/A</v>
      </c>
      <c r="AB35" s="308" t="e">
        <f>VLOOKUP($U35,'登録'!$B$3:$M$52,AB$7,FALSE)</f>
        <v>#N/A</v>
      </c>
      <c r="AC35" s="308" t="e">
        <f>VLOOKUP($U35,'登録'!$B$3:$M$52,AC$7,FALSE)</f>
        <v>#N/A</v>
      </c>
      <c r="AD35" s="308" t="e">
        <f>VLOOKUP($U35,'登録'!$B$3:$M$52,AD$7,FALSE)</f>
        <v>#N/A</v>
      </c>
      <c r="AE35" s="308" t="e">
        <f>VLOOKUP($U35,'登録'!$B$3:$M$52,AE$7,FALSE)</f>
        <v>#N/A</v>
      </c>
      <c r="AF35" s="308" t="e">
        <f>VLOOKUP($U35,'登録'!$B$3:$M$52,AF$7,FALSE)</f>
        <v>#N/A</v>
      </c>
      <c r="AG35" s="308" t="e">
        <f>VLOOKUP($U35,'登録'!$B$3:$M$52,AG$7,FALSE)</f>
        <v>#N/A</v>
      </c>
      <c r="AH35" s="309"/>
      <c r="AI35" s="310">
        <f t="shared" si="7"/>
        <v>0</v>
      </c>
      <c r="AJ35" s="310">
        <f t="shared" si="8"/>
        <v>0</v>
      </c>
      <c r="AK35" s="310">
        <f t="shared" si="9"/>
        <v>0</v>
      </c>
      <c r="AL35" s="310">
        <f t="shared" si="10"/>
      </c>
      <c r="AM35" s="310">
        <f t="shared" si="11"/>
      </c>
      <c r="AN35" s="310" t="e">
        <f>VLOOKUP($AI35,'登録'!$P$3:$AA$52,AN$7,FALSE)</f>
        <v>#N/A</v>
      </c>
      <c r="AO35" s="310" t="e">
        <f>VLOOKUP($AI35,'登録'!$P$3:$AA$52,AO$7,FALSE)</f>
        <v>#N/A</v>
      </c>
      <c r="AP35" s="310" t="e">
        <f>VLOOKUP($AI35,'登録'!$P$3:$AA$52,AP$7,FALSE)</f>
        <v>#N/A</v>
      </c>
      <c r="AQ35" s="310" t="e">
        <f>VLOOKUP($AI35,'登録'!$P$3:$AA$52,AQ$7,FALSE)</f>
        <v>#N/A</v>
      </c>
      <c r="AR35" s="310" t="e">
        <f>VLOOKUP($AI35,'登録'!$P$3:$AA$52,AR$7,FALSE)</f>
        <v>#N/A</v>
      </c>
      <c r="AS35" s="310" t="e">
        <f>VLOOKUP($AI35,'登録'!$P$3:$AA$52,AS$7,FALSE)</f>
        <v>#N/A</v>
      </c>
      <c r="AT35" s="310" t="e">
        <f>VLOOKUP($AI35,'登録'!$P$3:$AA$52,AT$7,FALSE)</f>
        <v>#N/A</v>
      </c>
      <c r="AU35" s="310" t="e">
        <f>VLOOKUP($AI35,'登録'!$P$3:$AA$52,AU$7,FALSE)</f>
        <v>#N/A</v>
      </c>
    </row>
    <row r="36" spans="1:47" ht="15" customHeight="1">
      <c r="A36" s="178"/>
      <c r="B36" s="179"/>
      <c r="C36" s="185"/>
      <c r="D36" s="156">
        <f>_xlfn.IFERROR((VLOOKUP(A36,'登録'!$B$3:$D$52,2,FALSE)),"")</f>
      </c>
      <c r="E36" s="157">
        <f>_xlfn.IFERROR((VLOOKUP(A36,'登録'!$B$3:$D$52,3,FALSE)),"")</f>
      </c>
      <c r="F36" s="153">
        <f t="shared" si="0"/>
      </c>
      <c r="G36" s="195"/>
      <c r="H36" s="179"/>
      <c r="I36" s="188"/>
      <c r="J36" s="156">
        <f>_xlfn.IFERROR((VLOOKUP(G36,'登録'!$P$3:$R$52,2,FALSE)),"")</f>
      </c>
      <c r="K36" s="158">
        <f>_xlfn.IFERROR((VLOOKUP(G36,'登録'!$P$3:$R$52,3,FALSE)),"")</f>
      </c>
      <c r="L36" s="155">
        <f t="shared" si="1"/>
      </c>
      <c r="U36" s="308">
        <f t="shared" si="2"/>
        <v>0</v>
      </c>
      <c r="V36" s="308">
        <f t="shared" si="3"/>
        <v>0</v>
      </c>
      <c r="W36" s="308">
        <f t="shared" si="4"/>
        <v>0</v>
      </c>
      <c r="X36" s="308">
        <f t="shared" si="5"/>
      </c>
      <c r="Y36" s="308">
        <f t="shared" si="6"/>
      </c>
      <c r="Z36" s="308" t="e">
        <f>VLOOKUP($U36,'登録'!$B$3:$M$52,Z$7,FALSE)</f>
        <v>#N/A</v>
      </c>
      <c r="AA36" s="308" t="e">
        <f>VLOOKUP($U36,'登録'!$B$3:$M$52,AA$7,FALSE)</f>
        <v>#N/A</v>
      </c>
      <c r="AB36" s="308" t="e">
        <f>VLOOKUP($U36,'登録'!$B$3:$M$52,AB$7,FALSE)</f>
        <v>#N/A</v>
      </c>
      <c r="AC36" s="308" t="e">
        <f>VLOOKUP($U36,'登録'!$B$3:$M$52,AC$7,FALSE)</f>
        <v>#N/A</v>
      </c>
      <c r="AD36" s="308" t="e">
        <f>VLOOKUP($U36,'登録'!$B$3:$M$52,AD$7,FALSE)</f>
        <v>#N/A</v>
      </c>
      <c r="AE36" s="308" t="e">
        <f>VLOOKUP($U36,'登録'!$B$3:$M$52,AE$7,FALSE)</f>
        <v>#N/A</v>
      </c>
      <c r="AF36" s="308" t="e">
        <f>VLOOKUP($U36,'登録'!$B$3:$M$52,AF$7,FALSE)</f>
        <v>#N/A</v>
      </c>
      <c r="AG36" s="308" t="e">
        <f>VLOOKUP($U36,'登録'!$B$3:$M$52,AG$7,FALSE)</f>
        <v>#N/A</v>
      </c>
      <c r="AH36" s="309"/>
      <c r="AI36" s="310">
        <f t="shared" si="7"/>
        <v>0</v>
      </c>
      <c r="AJ36" s="310">
        <f t="shared" si="8"/>
        <v>0</v>
      </c>
      <c r="AK36" s="310">
        <f t="shared" si="9"/>
        <v>0</v>
      </c>
      <c r="AL36" s="310">
        <f t="shared" si="10"/>
      </c>
      <c r="AM36" s="310">
        <f t="shared" si="11"/>
      </c>
      <c r="AN36" s="310" t="e">
        <f>VLOOKUP($AI36,'登録'!$P$3:$AA$52,AN$7,FALSE)</f>
        <v>#N/A</v>
      </c>
      <c r="AO36" s="310" t="e">
        <f>VLOOKUP($AI36,'登録'!$P$3:$AA$52,AO$7,FALSE)</f>
        <v>#N/A</v>
      </c>
      <c r="AP36" s="310" t="e">
        <f>VLOOKUP($AI36,'登録'!$P$3:$AA$52,AP$7,FALSE)</f>
        <v>#N/A</v>
      </c>
      <c r="AQ36" s="310" t="e">
        <f>VLOOKUP($AI36,'登録'!$P$3:$AA$52,AQ$7,FALSE)</f>
        <v>#N/A</v>
      </c>
      <c r="AR36" s="310" t="e">
        <f>VLOOKUP($AI36,'登録'!$P$3:$AA$52,AR$7,FALSE)</f>
        <v>#N/A</v>
      </c>
      <c r="AS36" s="310" t="e">
        <f>VLOOKUP($AI36,'登録'!$P$3:$AA$52,AS$7,FALSE)</f>
        <v>#N/A</v>
      </c>
      <c r="AT36" s="310" t="e">
        <f>VLOOKUP($AI36,'登録'!$P$3:$AA$52,AT$7,FALSE)</f>
        <v>#N/A</v>
      </c>
      <c r="AU36" s="310" t="e">
        <f>VLOOKUP($AI36,'登録'!$P$3:$AA$52,AU$7,FALSE)</f>
        <v>#N/A</v>
      </c>
    </row>
    <row r="37" spans="1:47" ht="15" customHeight="1">
      <c r="A37" s="181"/>
      <c r="B37" s="182"/>
      <c r="C37" s="190"/>
      <c r="D37" s="160">
        <f>_xlfn.IFERROR((VLOOKUP(A37,'登録'!$B$3:$D$52,2,FALSE)),"")</f>
      </c>
      <c r="E37" s="161">
        <f>_xlfn.IFERROR((VLOOKUP(A37,'登録'!$B$3:$D$52,3,FALSE)),"")</f>
      </c>
      <c r="F37" s="153">
        <f t="shared" si="0"/>
      </c>
      <c r="G37" s="196"/>
      <c r="H37" s="182"/>
      <c r="I37" s="186"/>
      <c r="J37" s="160">
        <f>_xlfn.IFERROR((VLOOKUP(G37,'登録'!$P$3:$R$52,2,FALSE)),"")</f>
      </c>
      <c r="K37" s="162">
        <f>_xlfn.IFERROR((VLOOKUP(G37,'登録'!$P$3:$R$52,3,FALSE)),"")</f>
      </c>
      <c r="L37" s="155">
        <f t="shared" si="1"/>
      </c>
      <c r="U37" s="308">
        <f t="shared" si="2"/>
        <v>0</v>
      </c>
      <c r="V37" s="308">
        <f t="shared" si="3"/>
        <v>0</v>
      </c>
      <c r="W37" s="308">
        <f t="shared" si="4"/>
        <v>0</v>
      </c>
      <c r="X37" s="308">
        <f t="shared" si="5"/>
      </c>
      <c r="Y37" s="308">
        <f t="shared" si="6"/>
      </c>
      <c r="Z37" s="308" t="e">
        <f>VLOOKUP($U37,'登録'!$B$3:$M$52,Z$7,FALSE)</f>
        <v>#N/A</v>
      </c>
      <c r="AA37" s="308" t="e">
        <f>VLOOKUP($U37,'登録'!$B$3:$M$52,AA$7,FALSE)</f>
        <v>#N/A</v>
      </c>
      <c r="AB37" s="308" t="e">
        <f>VLOOKUP($U37,'登録'!$B$3:$M$52,AB$7,FALSE)</f>
        <v>#N/A</v>
      </c>
      <c r="AC37" s="308" t="e">
        <f>VLOOKUP($U37,'登録'!$B$3:$M$52,AC$7,FALSE)</f>
        <v>#N/A</v>
      </c>
      <c r="AD37" s="308" t="e">
        <f>VLOOKUP($U37,'登録'!$B$3:$M$52,AD$7,FALSE)</f>
        <v>#N/A</v>
      </c>
      <c r="AE37" s="308" t="e">
        <f>VLOOKUP($U37,'登録'!$B$3:$M$52,AE$7,FALSE)</f>
        <v>#N/A</v>
      </c>
      <c r="AF37" s="308" t="e">
        <f>VLOOKUP($U37,'登録'!$B$3:$M$52,AF$7,FALSE)</f>
        <v>#N/A</v>
      </c>
      <c r="AG37" s="308" t="e">
        <f>VLOOKUP($U37,'登録'!$B$3:$M$52,AG$7,FALSE)</f>
        <v>#N/A</v>
      </c>
      <c r="AH37" s="309"/>
      <c r="AI37" s="310">
        <f t="shared" si="7"/>
        <v>0</v>
      </c>
      <c r="AJ37" s="310">
        <f t="shared" si="8"/>
        <v>0</v>
      </c>
      <c r="AK37" s="310">
        <f t="shared" si="9"/>
        <v>0</v>
      </c>
      <c r="AL37" s="310">
        <f t="shared" si="10"/>
      </c>
      <c r="AM37" s="310">
        <f t="shared" si="11"/>
      </c>
      <c r="AN37" s="310" t="e">
        <f>VLOOKUP($AI37,'登録'!$P$3:$AA$52,AN$7,FALSE)</f>
        <v>#N/A</v>
      </c>
      <c r="AO37" s="310" t="e">
        <f>VLOOKUP($AI37,'登録'!$P$3:$AA$52,AO$7,FALSE)</f>
        <v>#N/A</v>
      </c>
      <c r="AP37" s="310" t="e">
        <f>VLOOKUP($AI37,'登録'!$P$3:$AA$52,AP$7,FALSE)</f>
        <v>#N/A</v>
      </c>
      <c r="AQ37" s="310" t="e">
        <f>VLOOKUP($AI37,'登録'!$P$3:$AA$52,AQ$7,FALSE)</f>
        <v>#N/A</v>
      </c>
      <c r="AR37" s="310" t="e">
        <f>VLOOKUP($AI37,'登録'!$P$3:$AA$52,AR$7,FALSE)</f>
        <v>#N/A</v>
      </c>
      <c r="AS37" s="310" t="e">
        <f>VLOOKUP($AI37,'登録'!$P$3:$AA$52,AS$7,FALSE)</f>
        <v>#N/A</v>
      </c>
      <c r="AT37" s="310" t="e">
        <f>VLOOKUP($AI37,'登録'!$P$3:$AA$52,AT$7,FALSE)</f>
        <v>#N/A</v>
      </c>
      <c r="AU37" s="310" t="e">
        <f>VLOOKUP($AI37,'登録'!$P$3:$AA$52,AU$7,FALSE)</f>
        <v>#N/A</v>
      </c>
    </row>
    <row r="38" spans="1:47" ht="15" customHeight="1">
      <c r="A38" s="175"/>
      <c r="B38" s="176"/>
      <c r="C38" s="187"/>
      <c r="D38" s="151">
        <f>_xlfn.IFERROR((VLOOKUP(A38,'登録'!$B$3:$D$52,2,FALSE)),"")</f>
      </c>
      <c r="E38" s="152">
        <f>_xlfn.IFERROR((VLOOKUP(A38,'登録'!$B$3:$D$52,3,FALSE)),"")</f>
      </c>
      <c r="F38" s="153">
        <f t="shared" si="0"/>
      </c>
      <c r="G38" s="194"/>
      <c r="H38" s="176"/>
      <c r="I38" s="187"/>
      <c r="J38" s="151">
        <f>_xlfn.IFERROR((VLOOKUP(G38,'登録'!$P$3:$R$52,2,FALSE)),"")</f>
      </c>
      <c r="K38" s="154">
        <f>_xlfn.IFERROR((VLOOKUP(G38,'登録'!$P$3:$R$52,3,FALSE)),"")</f>
      </c>
      <c r="L38" s="155">
        <f t="shared" si="1"/>
      </c>
      <c r="U38" s="308">
        <f t="shared" si="2"/>
        <v>0</v>
      </c>
      <c r="V38" s="308">
        <f t="shared" si="3"/>
        <v>0</v>
      </c>
      <c r="W38" s="308">
        <f t="shared" si="4"/>
        <v>0</v>
      </c>
      <c r="X38" s="308">
        <f t="shared" si="5"/>
      </c>
      <c r="Y38" s="308">
        <f t="shared" si="6"/>
      </c>
      <c r="Z38" s="308" t="e">
        <f>VLOOKUP($U38,'登録'!$B$3:$M$52,Z$7,FALSE)</f>
        <v>#N/A</v>
      </c>
      <c r="AA38" s="308" t="e">
        <f>VLOOKUP($U38,'登録'!$B$3:$M$52,AA$7,FALSE)</f>
        <v>#N/A</v>
      </c>
      <c r="AB38" s="308" t="e">
        <f>VLOOKUP($U38,'登録'!$B$3:$M$52,AB$7,FALSE)</f>
        <v>#N/A</v>
      </c>
      <c r="AC38" s="308" t="e">
        <f>VLOOKUP($U38,'登録'!$B$3:$M$52,AC$7,FALSE)</f>
        <v>#N/A</v>
      </c>
      <c r="AD38" s="308" t="e">
        <f>VLOOKUP($U38,'登録'!$B$3:$M$52,AD$7,FALSE)</f>
        <v>#N/A</v>
      </c>
      <c r="AE38" s="308" t="e">
        <f>VLOOKUP($U38,'登録'!$B$3:$M$52,AE$7,FALSE)</f>
        <v>#N/A</v>
      </c>
      <c r="AF38" s="308" t="e">
        <f>VLOOKUP($U38,'登録'!$B$3:$M$52,AF$7,FALSE)</f>
        <v>#N/A</v>
      </c>
      <c r="AG38" s="308" t="e">
        <f>VLOOKUP($U38,'登録'!$B$3:$M$52,AG$7,FALSE)</f>
        <v>#N/A</v>
      </c>
      <c r="AH38" s="309"/>
      <c r="AI38" s="310">
        <f t="shared" si="7"/>
        <v>0</v>
      </c>
      <c r="AJ38" s="310">
        <f t="shared" si="8"/>
        <v>0</v>
      </c>
      <c r="AK38" s="310">
        <f t="shared" si="9"/>
        <v>0</v>
      </c>
      <c r="AL38" s="310">
        <f t="shared" si="10"/>
      </c>
      <c r="AM38" s="310">
        <f t="shared" si="11"/>
      </c>
      <c r="AN38" s="310" t="e">
        <f>VLOOKUP($AI38,'登録'!$P$3:$AA$52,AN$7,FALSE)</f>
        <v>#N/A</v>
      </c>
      <c r="AO38" s="310" t="e">
        <f>VLOOKUP($AI38,'登録'!$P$3:$AA$52,AO$7,FALSE)</f>
        <v>#N/A</v>
      </c>
      <c r="AP38" s="310" t="e">
        <f>VLOOKUP($AI38,'登録'!$P$3:$AA$52,AP$7,FALSE)</f>
        <v>#N/A</v>
      </c>
      <c r="AQ38" s="310" t="e">
        <f>VLOOKUP($AI38,'登録'!$P$3:$AA$52,AQ$7,FALSE)</f>
        <v>#N/A</v>
      </c>
      <c r="AR38" s="310" t="e">
        <f>VLOOKUP($AI38,'登録'!$P$3:$AA$52,AR$7,FALSE)</f>
        <v>#N/A</v>
      </c>
      <c r="AS38" s="310" t="e">
        <f>VLOOKUP($AI38,'登録'!$P$3:$AA$52,AS$7,FALSE)</f>
        <v>#N/A</v>
      </c>
      <c r="AT38" s="310" t="e">
        <f>VLOOKUP($AI38,'登録'!$P$3:$AA$52,AT$7,FALSE)</f>
        <v>#N/A</v>
      </c>
      <c r="AU38" s="310" t="e">
        <f>VLOOKUP($AI38,'登録'!$P$3:$AA$52,AU$7,FALSE)</f>
        <v>#N/A</v>
      </c>
    </row>
    <row r="39" spans="1:47" ht="15" customHeight="1">
      <c r="A39" s="178"/>
      <c r="B39" s="179"/>
      <c r="C39" s="188"/>
      <c r="D39" s="156">
        <f>_xlfn.IFERROR((VLOOKUP(A39,'登録'!$B$3:$D$52,2,FALSE)),"")</f>
      </c>
      <c r="E39" s="157">
        <f>_xlfn.IFERROR((VLOOKUP(A39,'登録'!$B$3:$D$52,3,FALSE)),"")</f>
      </c>
      <c r="F39" s="153">
        <f t="shared" si="0"/>
      </c>
      <c r="G39" s="195"/>
      <c r="H39" s="179"/>
      <c r="I39" s="188"/>
      <c r="J39" s="156">
        <f>_xlfn.IFERROR((VLOOKUP(G39,'登録'!$P$3:$R$52,2,FALSE)),"")</f>
      </c>
      <c r="K39" s="158">
        <f>_xlfn.IFERROR((VLOOKUP(G39,'登録'!$P$3:$R$52,3,FALSE)),"")</f>
      </c>
      <c r="L39" s="155">
        <f t="shared" si="1"/>
      </c>
      <c r="U39" s="308">
        <f t="shared" si="2"/>
        <v>0</v>
      </c>
      <c r="V39" s="308">
        <f t="shared" si="3"/>
        <v>0</v>
      </c>
      <c r="W39" s="308">
        <f t="shared" si="4"/>
        <v>0</v>
      </c>
      <c r="X39" s="308">
        <f t="shared" si="5"/>
      </c>
      <c r="Y39" s="308">
        <f t="shared" si="6"/>
      </c>
      <c r="Z39" s="308" t="e">
        <f>VLOOKUP($U39,'登録'!$B$3:$M$52,Z$7,FALSE)</f>
        <v>#N/A</v>
      </c>
      <c r="AA39" s="308" t="e">
        <f>VLOOKUP($U39,'登録'!$B$3:$M$52,AA$7,FALSE)</f>
        <v>#N/A</v>
      </c>
      <c r="AB39" s="308" t="e">
        <f>VLOOKUP($U39,'登録'!$B$3:$M$52,AB$7,FALSE)</f>
        <v>#N/A</v>
      </c>
      <c r="AC39" s="308" t="e">
        <f>VLOOKUP($U39,'登録'!$B$3:$M$52,AC$7,FALSE)</f>
        <v>#N/A</v>
      </c>
      <c r="AD39" s="308" t="e">
        <f>VLOOKUP($U39,'登録'!$B$3:$M$52,AD$7,FALSE)</f>
        <v>#N/A</v>
      </c>
      <c r="AE39" s="308" t="e">
        <f>VLOOKUP($U39,'登録'!$B$3:$M$52,AE$7,FALSE)</f>
        <v>#N/A</v>
      </c>
      <c r="AF39" s="308" t="e">
        <f>VLOOKUP($U39,'登録'!$B$3:$M$52,AF$7,FALSE)</f>
        <v>#N/A</v>
      </c>
      <c r="AG39" s="308" t="e">
        <f>VLOOKUP($U39,'登録'!$B$3:$M$52,AG$7,FALSE)</f>
        <v>#N/A</v>
      </c>
      <c r="AH39" s="309"/>
      <c r="AI39" s="310">
        <f t="shared" si="7"/>
        <v>0</v>
      </c>
      <c r="AJ39" s="310">
        <f t="shared" si="8"/>
        <v>0</v>
      </c>
      <c r="AK39" s="310">
        <f t="shared" si="9"/>
        <v>0</v>
      </c>
      <c r="AL39" s="310">
        <f t="shared" si="10"/>
      </c>
      <c r="AM39" s="310">
        <f t="shared" si="11"/>
      </c>
      <c r="AN39" s="310" t="e">
        <f>VLOOKUP($AI39,'登録'!$P$3:$AA$52,AN$7,FALSE)</f>
        <v>#N/A</v>
      </c>
      <c r="AO39" s="310" t="e">
        <f>VLOOKUP($AI39,'登録'!$P$3:$AA$52,AO$7,FALSE)</f>
        <v>#N/A</v>
      </c>
      <c r="AP39" s="310" t="e">
        <f>VLOOKUP($AI39,'登録'!$P$3:$AA$52,AP$7,FALSE)</f>
        <v>#N/A</v>
      </c>
      <c r="AQ39" s="310" t="e">
        <f>VLOOKUP($AI39,'登録'!$P$3:$AA$52,AQ$7,FALSE)</f>
        <v>#N/A</v>
      </c>
      <c r="AR39" s="310" t="e">
        <f>VLOOKUP($AI39,'登録'!$P$3:$AA$52,AR$7,FALSE)</f>
        <v>#N/A</v>
      </c>
      <c r="AS39" s="310" t="e">
        <f>VLOOKUP($AI39,'登録'!$P$3:$AA$52,AS$7,FALSE)</f>
        <v>#N/A</v>
      </c>
      <c r="AT39" s="310" t="e">
        <f>VLOOKUP($AI39,'登録'!$P$3:$AA$52,AT$7,FALSE)</f>
        <v>#N/A</v>
      </c>
      <c r="AU39" s="310" t="e">
        <f>VLOOKUP($AI39,'登録'!$P$3:$AA$52,AU$7,FALSE)</f>
        <v>#N/A</v>
      </c>
    </row>
    <row r="40" spans="1:47" ht="15" customHeight="1">
      <c r="A40" s="178"/>
      <c r="B40" s="179"/>
      <c r="C40" s="188"/>
      <c r="D40" s="156">
        <f>_xlfn.IFERROR((VLOOKUP(A40,'登録'!$B$3:$D$52,2,FALSE)),"")</f>
      </c>
      <c r="E40" s="157">
        <f>_xlfn.IFERROR((VLOOKUP(A40,'登録'!$B$3:$D$52,3,FALSE)),"")</f>
      </c>
      <c r="F40" s="153">
        <f t="shared" si="0"/>
      </c>
      <c r="G40" s="195"/>
      <c r="H40" s="179"/>
      <c r="I40" s="188"/>
      <c r="J40" s="156">
        <f>_xlfn.IFERROR((VLOOKUP(G40,'登録'!$P$3:$R$52,2,FALSE)),"")</f>
      </c>
      <c r="K40" s="158">
        <f>_xlfn.IFERROR((VLOOKUP(G40,'登録'!$P$3:$R$52,3,FALSE)),"")</f>
      </c>
      <c r="L40" s="155">
        <f t="shared" si="1"/>
      </c>
      <c r="U40" s="308">
        <f t="shared" si="2"/>
        <v>0</v>
      </c>
      <c r="V40" s="308">
        <f t="shared" si="3"/>
        <v>0</v>
      </c>
      <c r="W40" s="308">
        <f t="shared" si="4"/>
        <v>0</v>
      </c>
      <c r="X40" s="308">
        <f t="shared" si="5"/>
      </c>
      <c r="Y40" s="308">
        <f t="shared" si="6"/>
      </c>
      <c r="Z40" s="308" t="e">
        <f>VLOOKUP($U40,'登録'!$B$3:$M$52,Z$7,FALSE)</f>
        <v>#N/A</v>
      </c>
      <c r="AA40" s="308" t="e">
        <f>VLOOKUP($U40,'登録'!$B$3:$M$52,AA$7,FALSE)</f>
        <v>#N/A</v>
      </c>
      <c r="AB40" s="308" t="e">
        <f>VLOOKUP($U40,'登録'!$B$3:$M$52,AB$7,FALSE)</f>
        <v>#N/A</v>
      </c>
      <c r="AC40" s="308" t="e">
        <f>VLOOKUP($U40,'登録'!$B$3:$M$52,AC$7,FALSE)</f>
        <v>#N/A</v>
      </c>
      <c r="AD40" s="308" t="e">
        <f>VLOOKUP($U40,'登録'!$B$3:$M$52,AD$7,FALSE)</f>
        <v>#N/A</v>
      </c>
      <c r="AE40" s="308" t="e">
        <f>VLOOKUP($U40,'登録'!$B$3:$M$52,AE$7,FALSE)</f>
        <v>#N/A</v>
      </c>
      <c r="AF40" s="308" t="e">
        <f>VLOOKUP($U40,'登録'!$B$3:$M$52,AF$7,FALSE)</f>
        <v>#N/A</v>
      </c>
      <c r="AG40" s="308" t="e">
        <f>VLOOKUP($U40,'登録'!$B$3:$M$52,AG$7,FALSE)</f>
        <v>#N/A</v>
      </c>
      <c r="AH40" s="309"/>
      <c r="AI40" s="310">
        <f t="shared" si="7"/>
        <v>0</v>
      </c>
      <c r="AJ40" s="310">
        <f t="shared" si="8"/>
        <v>0</v>
      </c>
      <c r="AK40" s="310">
        <f t="shared" si="9"/>
        <v>0</v>
      </c>
      <c r="AL40" s="310">
        <f t="shared" si="10"/>
      </c>
      <c r="AM40" s="310">
        <f t="shared" si="11"/>
      </c>
      <c r="AN40" s="310" t="e">
        <f>VLOOKUP($AI40,'登録'!$P$3:$AA$52,AN$7,FALSE)</f>
        <v>#N/A</v>
      </c>
      <c r="AO40" s="310" t="e">
        <f>VLOOKUP($AI40,'登録'!$P$3:$AA$52,AO$7,FALSE)</f>
        <v>#N/A</v>
      </c>
      <c r="AP40" s="310" t="e">
        <f>VLOOKUP($AI40,'登録'!$P$3:$AA$52,AP$7,FALSE)</f>
        <v>#N/A</v>
      </c>
      <c r="AQ40" s="310" t="e">
        <f>VLOOKUP($AI40,'登録'!$P$3:$AA$52,AQ$7,FALSE)</f>
        <v>#N/A</v>
      </c>
      <c r="AR40" s="310" t="e">
        <f>VLOOKUP($AI40,'登録'!$P$3:$AA$52,AR$7,FALSE)</f>
        <v>#N/A</v>
      </c>
      <c r="AS40" s="310" t="e">
        <f>VLOOKUP($AI40,'登録'!$P$3:$AA$52,AS$7,FALSE)</f>
        <v>#N/A</v>
      </c>
      <c r="AT40" s="310" t="e">
        <f>VLOOKUP($AI40,'登録'!$P$3:$AA$52,AT$7,FALSE)</f>
        <v>#N/A</v>
      </c>
      <c r="AU40" s="310" t="e">
        <f>VLOOKUP($AI40,'登録'!$P$3:$AA$52,AU$7,FALSE)</f>
        <v>#N/A</v>
      </c>
    </row>
    <row r="41" spans="1:47" ht="15" customHeight="1">
      <c r="A41" s="178"/>
      <c r="B41" s="179"/>
      <c r="C41" s="188"/>
      <c r="D41" s="156">
        <f>_xlfn.IFERROR((VLOOKUP(A41,'登録'!$B$3:$D$52,2,FALSE)),"")</f>
      </c>
      <c r="E41" s="157">
        <f>_xlfn.IFERROR((VLOOKUP(A41,'登録'!$B$3:$D$52,3,FALSE)),"")</f>
      </c>
      <c r="F41" s="153">
        <f t="shared" si="0"/>
      </c>
      <c r="G41" s="195"/>
      <c r="H41" s="179"/>
      <c r="I41" s="188"/>
      <c r="J41" s="156">
        <f>_xlfn.IFERROR((VLOOKUP(G41,'登録'!$P$3:$R$52,2,FALSE)),"")</f>
      </c>
      <c r="K41" s="158">
        <f>_xlfn.IFERROR((VLOOKUP(G41,'登録'!$P$3:$R$52,3,FALSE)),"")</f>
      </c>
      <c r="L41" s="155">
        <f t="shared" si="1"/>
      </c>
      <c r="U41" s="308">
        <f t="shared" si="2"/>
        <v>0</v>
      </c>
      <c r="V41" s="308">
        <f t="shared" si="3"/>
        <v>0</v>
      </c>
      <c r="W41" s="308">
        <f t="shared" si="4"/>
        <v>0</v>
      </c>
      <c r="X41" s="308">
        <f t="shared" si="5"/>
      </c>
      <c r="Y41" s="308">
        <f t="shared" si="6"/>
      </c>
      <c r="Z41" s="308" t="e">
        <f>VLOOKUP($U41,'登録'!$B$3:$M$52,Z$7,FALSE)</f>
        <v>#N/A</v>
      </c>
      <c r="AA41" s="308" t="e">
        <f>VLOOKUP($U41,'登録'!$B$3:$M$52,AA$7,FALSE)</f>
        <v>#N/A</v>
      </c>
      <c r="AB41" s="308" t="e">
        <f>VLOOKUP($U41,'登録'!$B$3:$M$52,AB$7,FALSE)</f>
        <v>#N/A</v>
      </c>
      <c r="AC41" s="308" t="e">
        <f>VLOOKUP($U41,'登録'!$B$3:$M$52,AC$7,FALSE)</f>
        <v>#N/A</v>
      </c>
      <c r="AD41" s="308" t="e">
        <f>VLOOKUP($U41,'登録'!$B$3:$M$52,AD$7,FALSE)</f>
        <v>#N/A</v>
      </c>
      <c r="AE41" s="308" t="e">
        <f>VLOOKUP($U41,'登録'!$B$3:$M$52,AE$7,FALSE)</f>
        <v>#N/A</v>
      </c>
      <c r="AF41" s="308" t="e">
        <f>VLOOKUP($U41,'登録'!$B$3:$M$52,AF$7,FALSE)</f>
        <v>#N/A</v>
      </c>
      <c r="AG41" s="308" t="e">
        <f>VLOOKUP($U41,'登録'!$B$3:$M$52,AG$7,FALSE)</f>
        <v>#N/A</v>
      </c>
      <c r="AH41" s="309"/>
      <c r="AI41" s="310">
        <f t="shared" si="7"/>
        <v>0</v>
      </c>
      <c r="AJ41" s="310">
        <f t="shared" si="8"/>
        <v>0</v>
      </c>
      <c r="AK41" s="310">
        <f t="shared" si="9"/>
        <v>0</v>
      </c>
      <c r="AL41" s="310">
        <f t="shared" si="10"/>
      </c>
      <c r="AM41" s="310">
        <f t="shared" si="11"/>
      </c>
      <c r="AN41" s="310" t="e">
        <f>VLOOKUP($AI41,'登録'!$P$3:$AA$52,AN$7,FALSE)</f>
        <v>#N/A</v>
      </c>
      <c r="AO41" s="310" t="e">
        <f>VLOOKUP($AI41,'登録'!$P$3:$AA$52,AO$7,FALSE)</f>
        <v>#N/A</v>
      </c>
      <c r="AP41" s="310" t="e">
        <f>VLOOKUP($AI41,'登録'!$P$3:$AA$52,AP$7,FALSE)</f>
        <v>#N/A</v>
      </c>
      <c r="AQ41" s="310" t="e">
        <f>VLOOKUP($AI41,'登録'!$P$3:$AA$52,AQ$7,FALSE)</f>
        <v>#N/A</v>
      </c>
      <c r="AR41" s="310" t="e">
        <f>VLOOKUP($AI41,'登録'!$P$3:$AA$52,AR$7,FALSE)</f>
        <v>#N/A</v>
      </c>
      <c r="AS41" s="310" t="e">
        <f>VLOOKUP($AI41,'登録'!$P$3:$AA$52,AS$7,FALSE)</f>
        <v>#N/A</v>
      </c>
      <c r="AT41" s="310" t="e">
        <f>VLOOKUP($AI41,'登録'!$P$3:$AA$52,AT$7,FALSE)</f>
        <v>#N/A</v>
      </c>
      <c r="AU41" s="310" t="e">
        <f>VLOOKUP($AI41,'登録'!$P$3:$AA$52,AU$7,FALSE)</f>
        <v>#N/A</v>
      </c>
    </row>
    <row r="42" spans="1:47" ht="15" customHeight="1">
      <c r="A42" s="181"/>
      <c r="B42" s="182"/>
      <c r="C42" s="186"/>
      <c r="D42" s="160">
        <f>_xlfn.IFERROR((VLOOKUP(A42,'登録'!$B$3:$D$52,2,FALSE)),"")</f>
      </c>
      <c r="E42" s="161">
        <f>_xlfn.IFERROR((VLOOKUP(A42,'登録'!$B$3:$D$52,3,FALSE)),"")</f>
      </c>
      <c r="F42" s="153">
        <f t="shared" si="0"/>
      </c>
      <c r="G42" s="196"/>
      <c r="H42" s="182"/>
      <c r="I42" s="186"/>
      <c r="J42" s="160">
        <f>_xlfn.IFERROR((VLOOKUP(G42,'登録'!$P$3:$R$52,2,FALSE)),"")</f>
      </c>
      <c r="K42" s="162">
        <f>_xlfn.IFERROR((VLOOKUP(G42,'登録'!$P$3:$R$52,3,FALSE)),"")</f>
      </c>
      <c r="L42" s="155">
        <f t="shared" si="1"/>
      </c>
      <c r="U42" s="308">
        <f t="shared" si="2"/>
        <v>0</v>
      </c>
      <c r="V42" s="308">
        <f t="shared" si="3"/>
        <v>0</v>
      </c>
      <c r="W42" s="308">
        <f t="shared" si="4"/>
        <v>0</v>
      </c>
      <c r="X42" s="308">
        <f t="shared" si="5"/>
      </c>
      <c r="Y42" s="308">
        <f t="shared" si="6"/>
      </c>
      <c r="Z42" s="308" t="e">
        <f>VLOOKUP($U42,'登録'!$B$3:$M$52,Z$7,FALSE)</f>
        <v>#N/A</v>
      </c>
      <c r="AA42" s="308" t="e">
        <f>VLOOKUP($U42,'登録'!$B$3:$M$52,AA$7,FALSE)</f>
        <v>#N/A</v>
      </c>
      <c r="AB42" s="308" t="e">
        <f>VLOOKUP($U42,'登録'!$B$3:$M$52,AB$7,FALSE)</f>
        <v>#N/A</v>
      </c>
      <c r="AC42" s="308" t="e">
        <f>VLOOKUP($U42,'登録'!$B$3:$M$52,AC$7,FALSE)</f>
        <v>#N/A</v>
      </c>
      <c r="AD42" s="308" t="e">
        <f>VLOOKUP($U42,'登録'!$B$3:$M$52,AD$7,FALSE)</f>
        <v>#N/A</v>
      </c>
      <c r="AE42" s="308" t="e">
        <f>VLOOKUP($U42,'登録'!$B$3:$M$52,AE$7,FALSE)</f>
        <v>#N/A</v>
      </c>
      <c r="AF42" s="308" t="e">
        <f>VLOOKUP($U42,'登録'!$B$3:$M$52,AF$7,FALSE)</f>
        <v>#N/A</v>
      </c>
      <c r="AG42" s="308" t="e">
        <f>VLOOKUP($U42,'登録'!$B$3:$M$52,AG$7,FALSE)</f>
        <v>#N/A</v>
      </c>
      <c r="AH42" s="309"/>
      <c r="AI42" s="310">
        <f t="shared" si="7"/>
        <v>0</v>
      </c>
      <c r="AJ42" s="310">
        <f t="shared" si="8"/>
        <v>0</v>
      </c>
      <c r="AK42" s="310">
        <f t="shared" si="9"/>
        <v>0</v>
      </c>
      <c r="AL42" s="310">
        <f t="shared" si="10"/>
      </c>
      <c r="AM42" s="310">
        <f t="shared" si="11"/>
      </c>
      <c r="AN42" s="310" t="e">
        <f>VLOOKUP($AI42,'登録'!$P$3:$AA$52,AN$7,FALSE)</f>
        <v>#N/A</v>
      </c>
      <c r="AO42" s="310" t="e">
        <f>VLOOKUP($AI42,'登録'!$P$3:$AA$52,AO$7,FALSE)</f>
        <v>#N/A</v>
      </c>
      <c r="AP42" s="310" t="e">
        <f>VLOOKUP($AI42,'登録'!$P$3:$AA$52,AP$7,FALSE)</f>
        <v>#N/A</v>
      </c>
      <c r="AQ42" s="310" t="e">
        <f>VLOOKUP($AI42,'登録'!$P$3:$AA$52,AQ$7,FALSE)</f>
        <v>#N/A</v>
      </c>
      <c r="AR42" s="310" t="e">
        <f>VLOOKUP($AI42,'登録'!$P$3:$AA$52,AR$7,FALSE)</f>
        <v>#N/A</v>
      </c>
      <c r="AS42" s="310" t="e">
        <f>VLOOKUP($AI42,'登録'!$P$3:$AA$52,AS$7,FALSE)</f>
        <v>#N/A</v>
      </c>
      <c r="AT42" s="310" t="e">
        <f>VLOOKUP($AI42,'登録'!$P$3:$AA$52,AT$7,FALSE)</f>
        <v>#N/A</v>
      </c>
      <c r="AU42" s="310" t="e">
        <f>VLOOKUP($AI42,'登録'!$P$3:$AA$52,AU$7,FALSE)</f>
        <v>#N/A</v>
      </c>
    </row>
    <row r="43" spans="1:47" ht="15" customHeight="1">
      <c r="A43" s="175"/>
      <c r="B43" s="176"/>
      <c r="C43" s="187"/>
      <c r="D43" s="151">
        <f>_xlfn.IFERROR((VLOOKUP(A43,'登録'!$B$3:$D$52,2,FALSE)),"")</f>
      </c>
      <c r="E43" s="152">
        <f>_xlfn.IFERROR((VLOOKUP(A43,'登録'!$B$3:$D$52,3,FALSE)),"")</f>
      </c>
      <c r="F43" s="153">
        <f t="shared" si="0"/>
      </c>
      <c r="G43" s="194"/>
      <c r="H43" s="176"/>
      <c r="I43" s="187"/>
      <c r="J43" s="151">
        <f>_xlfn.IFERROR((VLOOKUP(G43,'登録'!$P$3:$R$52,2,FALSE)),"")</f>
      </c>
      <c r="K43" s="154">
        <f>_xlfn.IFERROR((VLOOKUP(G43,'登録'!$P$3:$R$52,3,FALSE)),"")</f>
      </c>
      <c r="L43" s="155">
        <f t="shared" si="1"/>
      </c>
      <c r="U43" s="308">
        <f t="shared" si="2"/>
        <v>0</v>
      </c>
      <c r="V43" s="308">
        <f t="shared" si="3"/>
        <v>0</v>
      </c>
      <c r="W43" s="308">
        <f t="shared" si="4"/>
        <v>0</v>
      </c>
      <c r="X43" s="308">
        <f t="shared" si="5"/>
      </c>
      <c r="Y43" s="308">
        <f t="shared" si="6"/>
      </c>
      <c r="Z43" s="308" t="e">
        <f>VLOOKUP($U43,'登録'!$B$3:$M$52,Z$7,FALSE)</f>
        <v>#N/A</v>
      </c>
      <c r="AA43" s="308" t="e">
        <f>VLOOKUP($U43,'登録'!$B$3:$M$52,AA$7,FALSE)</f>
        <v>#N/A</v>
      </c>
      <c r="AB43" s="308" t="e">
        <f>VLOOKUP($U43,'登録'!$B$3:$M$52,AB$7,FALSE)</f>
        <v>#N/A</v>
      </c>
      <c r="AC43" s="308" t="e">
        <f>VLOOKUP($U43,'登録'!$B$3:$M$52,AC$7,FALSE)</f>
        <v>#N/A</v>
      </c>
      <c r="AD43" s="308" t="e">
        <f>VLOOKUP($U43,'登録'!$B$3:$M$52,AD$7,FALSE)</f>
        <v>#N/A</v>
      </c>
      <c r="AE43" s="308" t="e">
        <f>VLOOKUP($U43,'登録'!$B$3:$M$52,AE$7,FALSE)</f>
        <v>#N/A</v>
      </c>
      <c r="AF43" s="308" t="e">
        <f>VLOOKUP($U43,'登録'!$B$3:$M$52,AF$7,FALSE)</f>
        <v>#N/A</v>
      </c>
      <c r="AG43" s="308" t="e">
        <f>VLOOKUP($U43,'登録'!$B$3:$M$52,AG$7,FALSE)</f>
        <v>#N/A</v>
      </c>
      <c r="AH43" s="309"/>
      <c r="AI43" s="310">
        <f t="shared" si="7"/>
        <v>0</v>
      </c>
      <c r="AJ43" s="310">
        <f t="shared" si="8"/>
        <v>0</v>
      </c>
      <c r="AK43" s="310">
        <f t="shared" si="9"/>
        <v>0</v>
      </c>
      <c r="AL43" s="310">
        <f t="shared" si="10"/>
      </c>
      <c r="AM43" s="310">
        <f t="shared" si="11"/>
      </c>
      <c r="AN43" s="310" t="e">
        <f>VLOOKUP($AI43,'登録'!$P$3:$AA$52,AN$7,FALSE)</f>
        <v>#N/A</v>
      </c>
      <c r="AO43" s="310" t="e">
        <f>VLOOKUP($AI43,'登録'!$P$3:$AA$52,AO$7,FALSE)</f>
        <v>#N/A</v>
      </c>
      <c r="AP43" s="310" t="e">
        <f>VLOOKUP($AI43,'登録'!$P$3:$AA$52,AP$7,FALSE)</f>
        <v>#N/A</v>
      </c>
      <c r="AQ43" s="310" t="e">
        <f>VLOOKUP($AI43,'登録'!$P$3:$AA$52,AQ$7,FALSE)</f>
        <v>#N/A</v>
      </c>
      <c r="AR43" s="310" t="e">
        <f>VLOOKUP($AI43,'登録'!$P$3:$AA$52,AR$7,FALSE)</f>
        <v>#N/A</v>
      </c>
      <c r="AS43" s="310" t="e">
        <f>VLOOKUP($AI43,'登録'!$P$3:$AA$52,AS$7,FALSE)</f>
        <v>#N/A</v>
      </c>
      <c r="AT43" s="310" t="e">
        <f>VLOOKUP($AI43,'登録'!$P$3:$AA$52,AT$7,FALSE)</f>
        <v>#N/A</v>
      </c>
      <c r="AU43" s="310" t="e">
        <f>VLOOKUP($AI43,'登録'!$P$3:$AA$52,AU$7,FALSE)</f>
        <v>#N/A</v>
      </c>
    </row>
    <row r="44" spans="1:47" ht="15" customHeight="1">
      <c r="A44" s="178"/>
      <c r="B44" s="179"/>
      <c r="C44" s="188"/>
      <c r="D44" s="156">
        <f>_xlfn.IFERROR((VLOOKUP(A44,'登録'!$B$3:$D$52,2,FALSE)),"")</f>
      </c>
      <c r="E44" s="157">
        <f>_xlfn.IFERROR((VLOOKUP(A44,'登録'!$B$3:$D$52,3,FALSE)),"")</f>
      </c>
      <c r="F44" s="153">
        <f t="shared" si="0"/>
      </c>
      <c r="G44" s="195"/>
      <c r="H44" s="179"/>
      <c r="I44" s="188"/>
      <c r="J44" s="156">
        <f>_xlfn.IFERROR((VLOOKUP(G44,'登録'!$P$3:$R$52,2,FALSE)),"")</f>
      </c>
      <c r="K44" s="158">
        <f>_xlfn.IFERROR((VLOOKUP(G44,'登録'!$P$3:$R$52,3,FALSE)),"")</f>
      </c>
      <c r="L44" s="155">
        <f t="shared" si="1"/>
      </c>
      <c r="U44" s="308">
        <f t="shared" si="2"/>
        <v>0</v>
      </c>
      <c r="V44" s="308">
        <f t="shared" si="3"/>
        <v>0</v>
      </c>
      <c r="W44" s="308">
        <f t="shared" si="4"/>
        <v>0</v>
      </c>
      <c r="X44" s="308">
        <f t="shared" si="5"/>
      </c>
      <c r="Y44" s="308">
        <f t="shared" si="6"/>
      </c>
      <c r="Z44" s="308" t="e">
        <f>VLOOKUP($U44,'登録'!$B$3:$M$52,Z$7,FALSE)</f>
        <v>#N/A</v>
      </c>
      <c r="AA44" s="308" t="e">
        <f>VLOOKUP($U44,'登録'!$B$3:$M$52,AA$7,FALSE)</f>
        <v>#N/A</v>
      </c>
      <c r="AB44" s="308" t="e">
        <f>VLOOKUP($U44,'登録'!$B$3:$M$52,AB$7,FALSE)</f>
        <v>#N/A</v>
      </c>
      <c r="AC44" s="308" t="e">
        <f>VLOOKUP($U44,'登録'!$B$3:$M$52,AC$7,FALSE)</f>
        <v>#N/A</v>
      </c>
      <c r="AD44" s="308" t="e">
        <f>VLOOKUP($U44,'登録'!$B$3:$M$52,AD$7,FALSE)</f>
        <v>#N/A</v>
      </c>
      <c r="AE44" s="308" t="e">
        <f>VLOOKUP($U44,'登録'!$B$3:$M$52,AE$7,FALSE)</f>
        <v>#N/A</v>
      </c>
      <c r="AF44" s="308" t="e">
        <f>VLOOKUP($U44,'登録'!$B$3:$M$52,AF$7,FALSE)</f>
        <v>#N/A</v>
      </c>
      <c r="AG44" s="308" t="e">
        <f>VLOOKUP($U44,'登録'!$B$3:$M$52,AG$7,FALSE)</f>
        <v>#N/A</v>
      </c>
      <c r="AH44" s="309"/>
      <c r="AI44" s="310">
        <f t="shared" si="7"/>
        <v>0</v>
      </c>
      <c r="AJ44" s="310">
        <f t="shared" si="8"/>
        <v>0</v>
      </c>
      <c r="AK44" s="310">
        <f t="shared" si="9"/>
        <v>0</v>
      </c>
      <c r="AL44" s="310">
        <f t="shared" si="10"/>
      </c>
      <c r="AM44" s="310">
        <f t="shared" si="11"/>
      </c>
      <c r="AN44" s="310" t="e">
        <f>VLOOKUP($AI44,'登録'!$P$3:$AA$52,AN$7,FALSE)</f>
        <v>#N/A</v>
      </c>
      <c r="AO44" s="310" t="e">
        <f>VLOOKUP($AI44,'登録'!$P$3:$AA$52,AO$7,FALSE)</f>
        <v>#N/A</v>
      </c>
      <c r="AP44" s="310" t="e">
        <f>VLOOKUP($AI44,'登録'!$P$3:$AA$52,AP$7,FALSE)</f>
        <v>#N/A</v>
      </c>
      <c r="AQ44" s="310" t="e">
        <f>VLOOKUP($AI44,'登録'!$P$3:$AA$52,AQ$7,FALSE)</f>
        <v>#N/A</v>
      </c>
      <c r="AR44" s="310" t="e">
        <f>VLOOKUP($AI44,'登録'!$P$3:$AA$52,AR$7,FALSE)</f>
        <v>#N/A</v>
      </c>
      <c r="AS44" s="310" t="e">
        <f>VLOOKUP($AI44,'登録'!$P$3:$AA$52,AS$7,FALSE)</f>
        <v>#N/A</v>
      </c>
      <c r="AT44" s="310" t="e">
        <f>VLOOKUP($AI44,'登録'!$P$3:$AA$52,AT$7,FALSE)</f>
        <v>#N/A</v>
      </c>
      <c r="AU44" s="310" t="e">
        <f>VLOOKUP($AI44,'登録'!$P$3:$AA$52,AU$7,FALSE)</f>
        <v>#N/A</v>
      </c>
    </row>
    <row r="45" spans="1:47" ht="15" customHeight="1">
      <c r="A45" s="178"/>
      <c r="B45" s="179"/>
      <c r="C45" s="188"/>
      <c r="D45" s="156">
        <f>_xlfn.IFERROR((VLOOKUP(A45,'登録'!$B$3:$D$52,2,FALSE)),"")</f>
      </c>
      <c r="E45" s="157">
        <f>_xlfn.IFERROR((VLOOKUP(A45,'登録'!$B$3:$D$52,3,FALSE)),"")</f>
      </c>
      <c r="F45" s="153">
        <f t="shared" si="0"/>
      </c>
      <c r="G45" s="195"/>
      <c r="H45" s="179"/>
      <c r="I45" s="188"/>
      <c r="J45" s="156">
        <f>_xlfn.IFERROR((VLOOKUP(G45,'登録'!$P$3:$R$52,2,FALSE)),"")</f>
      </c>
      <c r="K45" s="158">
        <f>_xlfn.IFERROR((VLOOKUP(G45,'登録'!$P$3:$R$52,3,FALSE)),"")</f>
      </c>
      <c r="L45" s="155">
        <f t="shared" si="1"/>
      </c>
      <c r="U45" s="308">
        <f t="shared" si="2"/>
        <v>0</v>
      </c>
      <c r="V45" s="308">
        <f t="shared" si="3"/>
        <v>0</v>
      </c>
      <c r="W45" s="308">
        <f t="shared" si="4"/>
        <v>0</v>
      </c>
      <c r="X45" s="308">
        <f t="shared" si="5"/>
      </c>
      <c r="Y45" s="308">
        <f t="shared" si="6"/>
      </c>
      <c r="Z45" s="308" t="e">
        <f>VLOOKUP($U45,'登録'!$B$3:$M$52,Z$7,FALSE)</f>
        <v>#N/A</v>
      </c>
      <c r="AA45" s="308" t="e">
        <f>VLOOKUP($U45,'登録'!$B$3:$M$52,AA$7,FALSE)</f>
        <v>#N/A</v>
      </c>
      <c r="AB45" s="308" t="e">
        <f>VLOOKUP($U45,'登録'!$B$3:$M$52,AB$7,FALSE)</f>
        <v>#N/A</v>
      </c>
      <c r="AC45" s="308" t="e">
        <f>VLOOKUP($U45,'登録'!$B$3:$M$52,AC$7,FALSE)</f>
        <v>#N/A</v>
      </c>
      <c r="AD45" s="308" t="e">
        <f>VLOOKUP($U45,'登録'!$B$3:$M$52,AD$7,FALSE)</f>
        <v>#N/A</v>
      </c>
      <c r="AE45" s="308" t="e">
        <f>VLOOKUP($U45,'登録'!$B$3:$M$52,AE$7,FALSE)</f>
        <v>#N/A</v>
      </c>
      <c r="AF45" s="308" t="e">
        <f>VLOOKUP($U45,'登録'!$B$3:$M$52,AF$7,FALSE)</f>
        <v>#N/A</v>
      </c>
      <c r="AG45" s="308" t="e">
        <f>VLOOKUP($U45,'登録'!$B$3:$M$52,AG$7,FALSE)</f>
        <v>#N/A</v>
      </c>
      <c r="AH45" s="309"/>
      <c r="AI45" s="310">
        <f t="shared" si="7"/>
        <v>0</v>
      </c>
      <c r="AJ45" s="310">
        <f t="shared" si="8"/>
        <v>0</v>
      </c>
      <c r="AK45" s="310">
        <f t="shared" si="9"/>
        <v>0</v>
      </c>
      <c r="AL45" s="310">
        <f t="shared" si="10"/>
      </c>
      <c r="AM45" s="310">
        <f t="shared" si="11"/>
      </c>
      <c r="AN45" s="310" t="e">
        <f>VLOOKUP($AI45,'登録'!$P$3:$AA$52,AN$7,FALSE)</f>
        <v>#N/A</v>
      </c>
      <c r="AO45" s="310" t="e">
        <f>VLOOKUP($AI45,'登録'!$P$3:$AA$52,AO$7,FALSE)</f>
        <v>#N/A</v>
      </c>
      <c r="AP45" s="310" t="e">
        <f>VLOOKUP($AI45,'登録'!$P$3:$AA$52,AP$7,FALSE)</f>
        <v>#N/A</v>
      </c>
      <c r="AQ45" s="310" t="e">
        <f>VLOOKUP($AI45,'登録'!$P$3:$AA$52,AQ$7,FALSE)</f>
        <v>#N/A</v>
      </c>
      <c r="AR45" s="310" t="e">
        <f>VLOOKUP($AI45,'登録'!$P$3:$AA$52,AR$7,FALSE)</f>
        <v>#N/A</v>
      </c>
      <c r="AS45" s="310" t="e">
        <f>VLOOKUP($AI45,'登録'!$P$3:$AA$52,AS$7,FALSE)</f>
        <v>#N/A</v>
      </c>
      <c r="AT45" s="310" t="e">
        <f>VLOOKUP($AI45,'登録'!$P$3:$AA$52,AT$7,FALSE)</f>
        <v>#N/A</v>
      </c>
      <c r="AU45" s="310" t="e">
        <f>VLOOKUP($AI45,'登録'!$P$3:$AA$52,AU$7,FALSE)</f>
        <v>#N/A</v>
      </c>
    </row>
    <row r="46" spans="1:47" ht="15" customHeight="1">
      <c r="A46" s="178"/>
      <c r="B46" s="179"/>
      <c r="C46" s="188"/>
      <c r="D46" s="156">
        <f>_xlfn.IFERROR((VLOOKUP(A46,'登録'!$B$3:$D$52,2,FALSE)),"")</f>
      </c>
      <c r="E46" s="157">
        <f>_xlfn.IFERROR((VLOOKUP(A46,'登録'!$B$3:$D$52,3,FALSE)),"")</f>
      </c>
      <c r="F46" s="153">
        <f t="shared" si="0"/>
      </c>
      <c r="G46" s="195"/>
      <c r="H46" s="179"/>
      <c r="I46" s="188"/>
      <c r="J46" s="156">
        <f>_xlfn.IFERROR((VLOOKUP(G46,'登録'!$P$3:$R$52,2,FALSE)),"")</f>
      </c>
      <c r="K46" s="158">
        <f>_xlfn.IFERROR((VLOOKUP(G46,'登録'!$P$3:$R$52,3,FALSE)),"")</f>
      </c>
      <c r="L46" s="155">
        <f t="shared" si="1"/>
      </c>
      <c r="U46" s="308">
        <f t="shared" si="2"/>
        <v>0</v>
      </c>
      <c r="V46" s="308">
        <f t="shared" si="3"/>
        <v>0</v>
      </c>
      <c r="W46" s="308">
        <f t="shared" si="4"/>
        <v>0</v>
      </c>
      <c r="X46" s="308">
        <f t="shared" si="5"/>
      </c>
      <c r="Y46" s="308">
        <f t="shared" si="6"/>
      </c>
      <c r="Z46" s="308" t="e">
        <f>VLOOKUP($U46,'登録'!$B$3:$M$52,Z$7,FALSE)</f>
        <v>#N/A</v>
      </c>
      <c r="AA46" s="308" t="e">
        <f>VLOOKUP($U46,'登録'!$B$3:$M$52,AA$7,FALSE)</f>
        <v>#N/A</v>
      </c>
      <c r="AB46" s="308" t="e">
        <f>VLOOKUP($U46,'登録'!$B$3:$M$52,AB$7,FALSE)</f>
        <v>#N/A</v>
      </c>
      <c r="AC46" s="308" t="e">
        <f>VLOOKUP($U46,'登録'!$B$3:$M$52,AC$7,FALSE)</f>
        <v>#N/A</v>
      </c>
      <c r="AD46" s="308" t="e">
        <f>VLOOKUP($U46,'登録'!$B$3:$M$52,AD$7,FALSE)</f>
        <v>#N/A</v>
      </c>
      <c r="AE46" s="308" t="e">
        <f>VLOOKUP($U46,'登録'!$B$3:$M$52,AE$7,FALSE)</f>
        <v>#N/A</v>
      </c>
      <c r="AF46" s="308" t="e">
        <f>VLOOKUP($U46,'登録'!$B$3:$M$52,AF$7,FALSE)</f>
        <v>#N/A</v>
      </c>
      <c r="AG46" s="308" t="e">
        <f>VLOOKUP($U46,'登録'!$B$3:$M$52,AG$7,FALSE)</f>
        <v>#N/A</v>
      </c>
      <c r="AH46" s="309"/>
      <c r="AI46" s="310">
        <f t="shared" si="7"/>
        <v>0</v>
      </c>
      <c r="AJ46" s="310">
        <f t="shared" si="8"/>
        <v>0</v>
      </c>
      <c r="AK46" s="310">
        <f t="shared" si="9"/>
        <v>0</v>
      </c>
      <c r="AL46" s="310">
        <f t="shared" si="10"/>
      </c>
      <c r="AM46" s="310">
        <f t="shared" si="11"/>
      </c>
      <c r="AN46" s="310" t="e">
        <f>VLOOKUP($AI46,'登録'!$P$3:$AA$52,AN$7,FALSE)</f>
        <v>#N/A</v>
      </c>
      <c r="AO46" s="310" t="e">
        <f>VLOOKUP($AI46,'登録'!$P$3:$AA$52,AO$7,FALSE)</f>
        <v>#N/A</v>
      </c>
      <c r="AP46" s="310" t="e">
        <f>VLOOKUP($AI46,'登録'!$P$3:$AA$52,AP$7,FALSE)</f>
        <v>#N/A</v>
      </c>
      <c r="AQ46" s="310" t="e">
        <f>VLOOKUP($AI46,'登録'!$P$3:$AA$52,AQ$7,FALSE)</f>
        <v>#N/A</v>
      </c>
      <c r="AR46" s="310" t="e">
        <f>VLOOKUP($AI46,'登録'!$P$3:$AA$52,AR$7,FALSE)</f>
        <v>#N/A</v>
      </c>
      <c r="AS46" s="310" t="e">
        <f>VLOOKUP($AI46,'登録'!$P$3:$AA$52,AS$7,FALSE)</f>
        <v>#N/A</v>
      </c>
      <c r="AT46" s="310" t="e">
        <f>VLOOKUP($AI46,'登録'!$P$3:$AA$52,AT$7,FALSE)</f>
        <v>#N/A</v>
      </c>
      <c r="AU46" s="310" t="e">
        <f>VLOOKUP($AI46,'登録'!$P$3:$AA$52,AU$7,FALSE)</f>
        <v>#N/A</v>
      </c>
    </row>
    <row r="47" spans="1:47" ht="15" customHeight="1">
      <c r="A47" s="181"/>
      <c r="B47" s="182"/>
      <c r="C47" s="186"/>
      <c r="D47" s="160">
        <f>_xlfn.IFERROR((VLOOKUP(A47,'登録'!$B$3:$D$52,2,FALSE)),"")</f>
      </c>
      <c r="E47" s="161">
        <f>_xlfn.IFERROR((VLOOKUP(A47,'登録'!$B$3:$D$52,3,FALSE)),"")</f>
      </c>
      <c r="F47" s="153">
        <f t="shared" si="0"/>
      </c>
      <c r="G47" s="196"/>
      <c r="H47" s="182"/>
      <c r="I47" s="186"/>
      <c r="J47" s="160">
        <f>_xlfn.IFERROR((VLOOKUP(G47,'登録'!$P$3:$R$52,2,FALSE)),"")</f>
      </c>
      <c r="K47" s="162">
        <f>_xlfn.IFERROR((VLOOKUP(G47,'登録'!$P$3:$R$52,3,FALSE)),"")</f>
      </c>
      <c r="L47" s="155">
        <f t="shared" si="1"/>
      </c>
      <c r="U47" s="308">
        <f t="shared" si="2"/>
        <v>0</v>
      </c>
      <c r="V47" s="308">
        <f t="shared" si="3"/>
        <v>0</v>
      </c>
      <c r="W47" s="308">
        <f t="shared" si="4"/>
        <v>0</v>
      </c>
      <c r="X47" s="308">
        <f t="shared" si="5"/>
      </c>
      <c r="Y47" s="308">
        <f t="shared" si="6"/>
      </c>
      <c r="Z47" s="308" t="e">
        <f>VLOOKUP($U47,'登録'!$B$3:$M$52,Z$7,FALSE)</f>
        <v>#N/A</v>
      </c>
      <c r="AA47" s="308" t="e">
        <f>VLOOKUP($U47,'登録'!$B$3:$M$52,AA$7,FALSE)</f>
        <v>#N/A</v>
      </c>
      <c r="AB47" s="308" t="e">
        <f>VLOOKUP($U47,'登録'!$B$3:$M$52,AB$7,FALSE)</f>
        <v>#N/A</v>
      </c>
      <c r="AC47" s="308" t="e">
        <f>VLOOKUP($U47,'登録'!$B$3:$M$52,AC$7,FALSE)</f>
        <v>#N/A</v>
      </c>
      <c r="AD47" s="308" t="e">
        <f>VLOOKUP($U47,'登録'!$B$3:$M$52,AD$7,FALSE)</f>
        <v>#N/A</v>
      </c>
      <c r="AE47" s="308" t="e">
        <f>VLOOKUP($U47,'登録'!$B$3:$M$52,AE$7,FALSE)</f>
        <v>#N/A</v>
      </c>
      <c r="AF47" s="308" t="e">
        <f>VLOOKUP($U47,'登録'!$B$3:$M$52,AF$7,FALSE)</f>
        <v>#N/A</v>
      </c>
      <c r="AG47" s="308" t="e">
        <f>VLOOKUP($U47,'登録'!$B$3:$M$52,AG$7,FALSE)</f>
        <v>#N/A</v>
      </c>
      <c r="AH47" s="309"/>
      <c r="AI47" s="310">
        <f t="shared" si="7"/>
        <v>0</v>
      </c>
      <c r="AJ47" s="310">
        <f t="shared" si="8"/>
        <v>0</v>
      </c>
      <c r="AK47" s="310">
        <f t="shared" si="9"/>
        <v>0</v>
      </c>
      <c r="AL47" s="310">
        <f t="shared" si="10"/>
      </c>
      <c r="AM47" s="310">
        <f t="shared" si="11"/>
      </c>
      <c r="AN47" s="310" t="e">
        <f>VLOOKUP($AI47,'登録'!$P$3:$AA$52,AN$7,FALSE)</f>
        <v>#N/A</v>
      </c>
      <c r="AO47" s="310" t="e">
        <f>VLOOKUP($AI47,'登録'!$P$3:$AA$52,AO$7,FALSE)</f>
        <v>#N/A</v>
      </c>
      <c r="AP47" s="310" t="e">
        <f>VLOOKUP($AI47,'登録'!$P$3:$AA$52,AP$7,FALSE)</f>
        <v>#N/A</v>
      </c>
      <c r="AQ47" s="310" t="e">
        <f>VLOOKUP($AI47,'登録'!$P$3:$AA$52,AQ$7,FALSE)</f>
        <v>#N/A</v>
      </c>
      <c r="AR47" s="310" t="e">
        <f>VLOOKUP($AI47,'登録'!$P$3:$AA$52,AR$7,FALSE)</f>
        <v>#N/A</v>
      </c>
      <c r="AS47" s="310" t="e">
        <f>VLOOKUP($AI47,'登録'!$P$3:$AA$52,AS$7,FALSE)</f>
        <v>#N/A</v>
      </c>
      <c r="AT47" s="310" t="e">
        <f>VLOOKUP($AI47,'登録'!$P$3:$AA$52,AT$7,FALSE)</f>
        <v>#N/A</v>
      </c>
      <c r="AU47" s="310" t="e">
        <f>VLOOKUP($AI47,'登録'!$P$3:$AA$52,AU$7,FALSE)</f>
        <v>#N/A</v>
      </c>
    </row>
    <row r="48" spans="1:47" ht="15" customHeight="1">
      <c r="A48" s="175"/>
      <c r="B48" s="176"/>
      <c r="C48" s="187"/>
      <c r="D48" s="151">
        <f>_xlfn.IFERROR((VLOOKUP(A48,'登録'!$B$3:$D$52,2,FALSE)),"")</f>
      </c>
      <c r="E48" s="152">
        <f>_xlfn.IFERROR((VLOOKUP(A48,'登録'!$B$3:$D$52,3,FALSE)),"")</f>
      </c>
      <c r="F48" s="153">
        <f t="shared" si="0"/>
      </c>
      <c r="G48" s="194"/>
      <c r="H48" s="176"/>
      <c r="I48" s="187"/>
      <c r="J48" s="151">
        <f>_xlfn.IFERROR((VLOOKUP(G48,'登録'!$P$3:$R$52,2,FALSE)),"")</f>
      </c>
      <c r="K48" s="154">
        <f>_xlfn.IFERROR((VLOOKUP(G48,'登録'!$P$3:$R$52,3,FALSE)),"")</f>
      </c>
      <c r="L48" s="155">
        <f t="shared" si="1"/>
      </c>
      <c r="U48" s="308">
        <f t="shared" si="2"/>
        <v>0</v>
      </c>
      <c r="V48" s="308">
        <f t="shared" si="3"/>
        <v>0</v>
      </c>
      <c r="W48" s="308">
        <f t="shared" si="4"/>
        <v>0</v>
      </c>
      <c r="X48" s="308">
        <f t="shared" si="5"/>
      </c>
      <c r="Y48" s="308">
        <f t="shared" si="6"/>
      </c>
      <c r="Z48" s="308" t="e">
        <f>VLOOKUP($U48,'登録'!$B$3:$M$52,Z$7,FALSE)</f>
        <v>#N/A</v>
      </c>
      <c r="AA48" s="308" t="e">
        <f>VLOOKUP($U48,'登録'!$B$3:$M$52,AA$7,FALSE)</f>
        <v>#N/A</v>
      </c>
      <c r="AB48" s="308" t="e">
        <f>VLOOKUP($U48,'登録'!$B$3:$M$52,AB$7,FALSE)</f>
        <v>#N/A</v>
      </c>
      <c r="AC48" s="308" t="e">
        <f>VLOOKUP($U48,'登録'!$B$3:$M$52,AC$7,FALSE)</f>
        <v>#N/A</v>
      </c>
      <c r="AD48" s="308" t="e">
        <f>VLOOKUP($U48,'登録'!$B$3:$M$52,AD$7,FALSE)</f>
        <v>#N/A</v>
      </c>
      <c r="AE48" s="308" t="e">
        <f>VLOOKUP($U48,'登録'!$B$3:$M$52,AE$7,FALSE)</f>
        <v>#N/A</v>
      </c>
      <c r="AF48" s="308" t="e">
        <f>VLOOKUP($U48,'登録'!$B$3:$M$52,AF$7,FALSE)</f>
        <v>#N/A</v>
      </c>
      <c r="AG48" s="308" t="e">
        <f>VLOOKUP($U48,'登録'!$B$3:$M$52,AG$7,FALSE)</f>
        <v>#N/A</v>
      </c>
      <c r="AH48" s="309"/>
      <c r="AI48" s="310">
        <f t="shared" si="7"/>
        <v>0</v>
      </c>
      <c r="AJ48" s="310">
        <f t="shared" si="8"/>
        <v>0</v>
      </c>
      <c r="AK48" s="310">
        <f t="shared" si="9"/>
        <v>0</v>
      </c>
      <c r="AL48" s="310">
        <f t="shared" si="10"/>
      </c>
      <c r="AM48" s="310">
        <f t="shared" si="11"/>
      </c>
      <c r="AN48" s="310" t="e">
        <f>VLOOKUP($AI48,'登録'!$P$3:$AA$52,AN$7,FALSE)</f>
        <v>#N/A</v>
      </c>
      <c r="AO48" s="310" t="e">
        <f>VLOOKUP($AI48,'登録'!$P$3:$AA$52,AO$7,FALSE)</f>
        <v>#N/A</v>
      </c>
      <c r="AP48" s="310" t="e">
        <f>VLOOKUP($AI48,'登録'!$P$3:$AA$52,AP$7,FALSE)</f>
        <v>#N/A</v>
      </c>
      <c r="AQ48" s="310" t="e">
        <f>VLOOKUP($AI48,'登録'!$P$3:$AA$52,AQ$7,FALSE)</f>
        <v>#N/A</v>
      </c>
      <c r="AR48" s="310" t="e">
        <f>VLOOKUP($AI48,'登録'!$P$3:$AA$52,AR$7,FALSE)</f>
        <v>#N/A</v>
      </c>
      <c r="AS48" s="310" t="e">
        <f>VLOOKUP($AI48,'登録'!$P$3:$AA$52,AS$7,FALSE)</f>
        <v>#N/A</v>
      </c>
      <c r="AT48" s="310" t="e">
        <f>VLOOKUP($AI48,'登録'!$P$3:$AA$52,AT$7,FALSE)</f>
        <v>#N/A</v>
      </c>
      <c r="AU48" s="310" t="e">
        <f>VLOOKUP($AI48,'登録'!$P$3:$AA$52,AU$7,FALSE)</f>
        <v>#N/A</v>
      </c>
    </row>
    <row r="49" spans="1:47" ht="15" customHeight="1">
      <c r="A49" s="178"/>
      <c r="B49" s="179"/>
      <c r="C49" s="188"/>
      <c r="D49" s="156">
        <f>_xlfn.IFERROR((VLOOKUP(A49,'登録'!$B$3:$D$52,2,FALSE)),"")</f>
      </c>
      <c r="E49" s="157">
        <f>_xlfn.IFERROR((VLOOKUP(A49,'登録'!$B$3:$D$52,3,FALSE)),"")</f>
      </c>
      <c r="F49" s="153">
        <f t="shared" si="0"/>
      </c>
      <c r="G49" s="195"/>
      <c r="H49" s="179"/>
      <c r="I49" s="188"/>
      <c r="J49" s="156">
        <f>_xlfn.IFERROR((VLOOKUP(G49,'登録'!$P$3:$R$52,2,FALSE)),"")</f>
      </c>
      <c r="K49" s="158">
        <f>_xlfn.IFERROR((VLOOKUP(G49,'登録'!$P$3:$R$52,3,FALSE)),"")</f>
      </c>
      <c r="L49" s="155">
        <f t="shared" si="1"/>
      </c>
      <c r="U49" s="308">
        <f t="shared" si="2"/>
        <v>0</v>
      </c>
      <c r="V49" s="308">
        <f t="shared" si="3"/>
        <v>0</v>
      </c>
      <c r="W49" s="308">
        <f t="shared" si="4"/>
        <v>0</v>
      </c>
      <c r="X49" s="308">
        <f t="shared" si="5"/>
      </c>
      <c r="Y49" s="308">
        <f t="shared" si="6"/>
      </c>
      <c r="Z49" s="308" t="e">
        <f>VLOOKUP($U49,'登録'!$B$3:$M$52,Z$7,FALSE)</f>
        <v>#N/A</v>
      </c>
      <c r="AA49" s="308" t="e">
        <f>VLOOKUP($U49,'登録'!$B$3:$M$52,AA$7,FALSE)</f>
        <v>#N/A</v>
      </c>
      <c r="AB49" s="308" t="e">
        <f>VLOOKUP($U49,'登録'!$B$3:$M$52,AB$7,FALSE)</f>
        <v>#N/A</v>
      </c>
      <c r="AC49" s="308" t="e">
        <f>VLOOKUP($U49,'登録'!$B$3:$M$52,AC$7,FALSE)</f>
        <v>#N/A</v>
      </c>
      <c r="AD49" s="308" t="e">
        <f>VLOOKUP($U49,'登録'!$B$3:$M$52,AD$7,FALSE)</f>
        <v>#N/A</v>
      </c>
      <c r="AE49" s="308" t="e">
        <f>VLOOKUP($U49,'登録'!$B$3:$M$52,AE$7,FALSE)</f>
        <v>#N/A</v>
      </c>
      <c r="AF49" s="308" t="e">
        <f>VLOOKUP($U49,'登録'!$B$3:$M$52,AF$7,FALSE)</f>
        <v>#N/A</v>
      </c>
      <c r="AG49" s="308" t="e">
        <f>VLOOKUP($U49,'登録'!$B$3:$M$52,AG$7,FALSE)</f>
        <v>#N/A</v>
      </c>
      <c r="AH49" s="309"/>
      <c r="AI49" s="310">
        <f t="shared" si="7"/>
        <v>0</v>
      </c>
      <c r="AJ49" s="310">
        <f t="shared" si="8"/>
        <v>0</v>
      </c>
      <c r="AK49" s="310">
        <f t="shared" si="9"/>
        <v>0</v>
      </c>
      <c r="AL49" s="310">
        <f t="shared" si="10"/>
      </c>
      <c r="AM49" s="310">
        <f t="shared" si="11"/>
      </c>
      <c r="AN49" s="310" t="e">
        <f>VLOOKUP($AI49,'登録'!$P$3:$AA$52,AN$7,FALSE)</f>
        <v>#N/A</v>
      </c>
      <c r="AO49" s="310" t="e">
        <f>VLOOKUP($AI49,'登録'!$P$3:$AA$52,AO$7,FALSE)</f>
        <v>#N/A</v>
      </c>
      <c r="AP49" s="310" t="e">
        <f>VLOOKUP($AI49,'登録'!$P$3:$AA$52,AP$7,FALSE)</f>
        <v>#N/A</v>
      </c>
      <c r="AQ49" s="310" t="e">
        <f>VLOOKUP($AI49,'登録'!$P$3:$AA$52,AQ$7,FALSE)</f>
        <v>#N/A</v>
      </c>
      <c r="AR49" s="310" t="e">
        <f>VLOOKUP($AI49,'登録'!$P$3:$AA$52,AR$7,FALSE)</f>
        <v>#N/A</v>
      </c>
      <c r="AS49" s="310" t="e">
        <f>VLOOKUP($AI49,'登録'!$P$3:$AA$52,AS$7,FALSE)</f>
        <v>#N/A</v>
      </c>
      <c r="AT49" s="310" t="e">
        <f>VLOOKUP($AI49,'登録'!$P$3:$AA$52,AT$7,FALSE)</f>
        <v>#N/A</v>
      </c>
      <c r="AU49" s="310" t="e">
        <f>VLOOKUP($AI49,'登録'!$P$3:$AA$52,AU$7,FALSE)</f>
        <v>#N/A</v>
      </c>
    </row>
    <row r="50" spans="1:47" ht="15" customHeight="1">
      <c r="A50" s="178"/>
      <c r="B50" s="179"/>
      <c r="C50" s="188"/>
      <c r="D50" s="156">
        <f>_xlfn.IFERROR((VLOOKUP(A50,'登録'!$B$3:$D$52,2,FALSE)),"")</f>
      </c>
      <c r="E50" s="157">
        <f>_xlfn.IFERROR((VLOOKUP(A50,'登録'!$B$3:$D$52,3,FALSE)),"")</f>
      </c>
      <c r="F50" s="153">
        <f t="shared" si="0"/>
      </c>
      <c r="G50" s="195"/>
      <c r="H50" s="179"/>
      <c r="I50" s="188"/>
      <c r="J50" s="156">
        <f>_xlfn.IFERROR((VLOOKUP(G50,'登録'!$P$3:$R$52,2,FALSE)),"")</f>
      </c>
      <c r="K50" s="158">
        <f>_xlfn.IFERROR((VLOOKUP(G50,'登録'!$P$3:$R$52,3,FALSE)),"")</f>
      </c>
      <c r="L50" s="155">
        <f t="shared" si="1"/>
      </c>
      <c r="U50" s="308">
        <f t="shared" si="2"/>
        <v>0</v>
      </c>
      <c r="V50" s="308">
        <f t="shared" si="3"/>
        <v>0</v>
      </c>
      <c r="W50" s="308">
        <f t="shared" si="4"/>
        <v>0</v>
      </c>
      <c r="X50" s="308">
        <f t="shared" si="5"/>
      </c>
      <c r="Y50" s="308">
        <f t="shared" si="6"/>
      </c>
      <c r="Z50" s="308" t="e">
        <f>VLOOKUP($U50,'登録'!$B$3:$M$52,Z$7,FALSE)</f>
        <v>#N/A</v>
      </c>
      <c r="AA50" s="308" t="e">
        <f>VLOOKUP($U50,'登録'!$B$3:$M$52,AA$7,FALSE)</f>
        <v>#N/A</v>
      </c>
      <c r="AB50" s="308" t="e">
        <f>VLOOKUP($U50,'登録'!$B$3:$M$52,AB$7,FALSE)</f>
        <v>#N/A</v>
      </c>
      <c r="AC50" s="308" t="e">
        <f>VLOOKUP($U50,'登録'!$B$3:$M$52,AC$7,FALSE)</f>
        <v>#N/A</v>
      </c>
      <c r="AD50" s="308" t="e">
        <f>VLOOKUP($U50,'登録'!$B$3:$M$52,AD$7,FALSE)</f>
        <v>#N/A</v>
      </c>
      <c r="AE50" s="308" t="e">
        <f>VLOOKUP($U50,'登録'!$B$3:$M$52,AE$7,FALSE)</f>
        <v>#N/A</v>
      </c>
      <c r="AF50" s="308" t="e">
        <f>VLOOKUP($U50,'登録'!$B$3:$M$52,AF$7,FALSE)</f>
        <v>#N/A</v>
      </c>
      <c r="AG50" s="308" t="e">
        <f>VLOOKUP($U50,'登録'!$B$3:$M$52,AG$7,FALSE)</f>
        <v>#N/A</v>
      </c>
      <c r="AH50" s="309"/>
      <c r="AI50" s="310">
        <f t="shared" si="7"/>
        <v>0</v>
      </c>
      <c r="AJ50" s="310">
        <f t="shared" si="8"/>
        <v>0</v>
      </c>
      <c r="AK50" s="310">
        <f t="shared" si="9"/>
        <v>0</v>
      </c>
      <c r="AL50" s="310">
        <f t="shared" si="10"/>
      </c>
      <c r="AM50" s="310">
        <f t="shared" si="11"/>
      </c>
      <c r="AN50" s="310" t="e">
        <f>VLOOKUP($AI50,'登録'!$P$3:$AA$52,AN$7,FALSE)</f>
        <v>#N/A</v>
      </c>
      <c r="AO50" s="310" t="e">
        <f>VLOOKUP($AI50,'登録'!$P$3:$AA$52,AO$7,FALSE)</f>
        <v>#N/A</v>
      </c>
      <c r="AP50" s="310" t="e">
        <f>VLOOKUP($AI50,'登録'!$P$3:$AA$52,AP$7,FALSE)</f>
        <v>#N/A</v>
      </c>
      <c r="AQ50" s="310" t="e">
        <f>VLOOKUP($AI50,'登録'!$P$3:$AA$52,AQ$7,FALSE)</f>
        <v>#N/A</v>
      </c>
      <c r="AR50" s="310" t="e">
        <f>VLOOKUP($AI50,'登録'!$P$3:$AA$52,AR$7,FALSE)</f>
        <v>#N/A</v>
      </c>
      <c r="AS50" s="310" t="e">
        <f>VLOOKUP($AI50,'登録'!$P$3:$AA$52,AS$7,FALSE)</f>
        <v>#N/A</v>
      </c>
      <c r="AT50" s="310" t="e">
        <f>VLOOKUP($AI50,'登録'!$P$3:$AA$52,AT$7,FALSE)</f>
        <v>#N/A</v>
      </c>
      <c r="AU50" s="310" t="e">
        <f>VLOOKUP($AI50,'登録'!$P$3:$AA$52,AU$7,FALSE)</f>
        <v>#N/A</v>
      </c>
    </row>
    <row r="51" spans="1:47" ht="15" customHeight="1">
      <c r="A51" s="178"/>
      <c r="B51" s="179"/>
      <c r="C51" s="188"/>
      <c r="D51" s="156">
        <f>_xlfn.IFERROR((VLOOKUP(A51,'登録'!$B$3:$D$52,2,FALSE)),"")</f>
      </c>
      <c r="E51" s="157">
        <f>_xlfn.IFERROR((VLOOKUP(A51,'登録'!$B$3:$D$52,3,FALSE)),"")</f>
      </c>
      <c r="F51" s="153">
        <f t="shared" si="0"/>
      </c>
      <c r="G51" s="195"/>
      <c r="H51" s="179"/>
      <c r="I51" s="188"/>
      <c r="J51" s="156">
        <f>_xlfn.IFERROR((VLOOKUP(G51,'登録'!$P$3:$R$52,2,FALSE)),"")</f>
      </c>
      <c r="K51" s="158">
        <f>_xlfn.IFERROR((VLOOKUP(G51,'登録'!$P$3:$R$52,3,FALSE)),"")</f>
      </c>
      <c r="L51" s="155">
        <f t="shared" si="1"/>
      </c>
      <c r="U51" s="308">
        <f t="shared" si="2"/>
        <v>0</v>
      </c>
      <c r="V51" s="308">
        <f t="shared" si="3"/>
        <v>0</v>
      </c>
      <c r="W51" s="308">
        <f t="shared" si="4"/>
        <v>0</v>
      </c>
      <c r="X51" s="308">
        <f t="shared" si="5"/>
      </c>
      <c r="Y51" s="308">
        <f t="shared" si="6"/>
      </c>
      <c r="Z51" s="308" t="e">
        <f>VLOOKUP($U51,'登録'!$B$3:$M$52,Z$7,FALSE)</f>
        <v>#N/A</v>
      </c>
      <c r="AA51" s="308" t="e">
        <f>VLOOKUP($U51,'登録'!$B$3:$M$52,AA$7,FALSE)</f>
        <v>#N/A</v>
      </c>
      <c r="AB51" s="308" t="e">
        <f>VLOOKUP($U51,'登録'!$B$3:$M$52,AB$7,FALSE)</f>
        <v>#N/A</v>
      </c>
      <c r="AC51" s="308" t="e">
        <f>VLOOKUP($U51,'登録'!$B$3:$M$52,AC$7,FALSE)</f>
        <v>#N/A</v>
      </c>
      <c r="AD51" s="308" t="e">
        <f>VLOOKUP($U51,'登録'!$B$3:$M$52,AD$7,FALSE)</f>
        <v>#N/A</v>
      </c>
      <c r="AE51" s="308" t="e">
        <f>VLOOKUP($U51,'登録'!$B$3:$M$52,AE$7,FALSE)</f>
        <v>#N/A</v>
      </c>
      <c r="AF51" s="308" t="e">
        <f>VLOOKUP($U51,'登録'!$B$3:$M$52,AF$7,FALSE)</f>
        <v>#N/A</v>
      </c>
      <c r="AG51" s="308" t="e">
        <f>VLOOKUP($U51,'登録'!$B$3:$M$52,AG$7,FALSE)</f>
        <v>#N/A</v>
      </c>
      <c r="AH51" s="309"/>
      <c r="AI51" s="310">
        <f t="shared" si="7"/>
        <v>0</v>
      </c>
      <c r="AJ51" s="310">
        <f t="shared" si="8"/>
        <v>0</v>
      </c>
      <c r="AK51" s="310">
        <f t="shared" si="9"/>
        <v>0</v>
      </c>
      <c r="AL51" s="310">
        <f t="shared" si="10"/>
      </c>
      <c r="AM51" s="310">
        <f t="shared" si="11"/>
      </c>
      <c r="AN51" s="310" t="e">
        <f>VLOOKUP($AI51,'登録'!$P$3:$AA$52,AN$7,FALSE)</f>
        <v>#N/A</v>
      </c>
      <c r="AO51" s="310" t="e">
        <f>VLOOKUP($AI51,'登録'!$P$3:$AA$52,AO$7,FALSE)</f>
        <v>#N/A</v>
      </c>
      <c r="AP51" s="310" t="e">
        <f>VLOOKUP($AI51,'登録'!$P$3:$AA$52,AP$7,FALSE)</f>
        <v>#N/A</v>
      </c>
      <c r="AQ51" s="310" t="e">
        <f>VLOOKUP($AI51,'登録'!$P$3:$AA$52,AQ$7,FALSE)</f>
        <v>#N/A</v>
      </c>
      <c r="AR51" s="310" t="e">
        <f>VLOOKUP($AI51,'登録'!$P$3:$AA$52,AR$7,FALSE)</f>
        <v>#N/A</v>
      </c>
      <c r="AS51" s="310" t="e">
        <f>VLOOKUP($AI51,'登録'!$P$3:$AA$52,AS$7,FALSE)</f>
        <v>#N/A</v>
      </c>
      <c r="AT51" s="310" t="e">
        <f>VLOOKUP($AI51,'登録'!$P$3:$AA$52,AT$7,FALSE)</f>
        <v>#N/A</v>
      </c>
      <c r="AU51" s="310" t="e">
        <f>VLOOKUP($AI51,'登録'!$P$3:$AA$52,AU$7,FALSE)</f>
        <v>#N/A</v>
      </c>
    </row>
    <row r="52" spans="1:47" ht="15" customHeight="1" thickBot="1">
      <c r="A52" s="191"/>
      <c r="B52" s="192"/>
      <c r="C52" s="193"/>
      <c r="D52" s="171">
        <f>_xlfn.IFERROR((VLOOKUP(A52,'登録'!$B$3:$D$52,2,FALSE)),"")</f>
      </c>
      <c r="E52" s="172">
        <f>_xlfn.IFERROR((VLOOKUP(A52,'登録'!$B$3:$D$52,3,FALSE)),"")</f>
      </c>
      <c r="F52" s="173">
        <f t="shared" si="0"/>
      </c>
      <c r="G52" s="197"/>
      <c r="H52" s="192"/>
      <c r="I52" s="193"/>
      <c r="J52" s="171">
        <f>_xlfn.IFERROR((VLOOKUP(G52,'登録'!$P$3:$R$52,2,FALSE)),"")</f>
      </c>
      <c r="K52" s="174">
        <f>_xlfn.IFERROR((VLOOKUP(G52,'登録'!$P$3:$R$52,3,FALSE)),"")</f>
      </c>
      <c r="L52" s="155">
        <f t="shared" si="1"/>
      </c>
      <c r="U52" s="308">
        <f t="shared" si="2"/>
        <v>0</v>
      </c>
      <c r="V52" s="308">
        <f t="shared" si="3"/>
        <v>0</v>
      </c>
      <c r="W52" s="308">
        <f t="shared" si="4"/>
        <v>0</v>
      </c>
      <c r="X52" s="308">
        <f t="shared" si="5"/>
      </c>
      <c r="Y52" s="308">
        <f t="shared" si="6"/>
      </c>
      <c r="Z52" s="308" t="e">
        <f>VLOOKUP($U52,'登録'!$B$3:$M$52,Z$7,FALSE)</f>
        <v>#N/A</v>
      </c>
      <c r="AA52" s="308" t="e">
        <f>VLOOKUP($U52,'登録'!$B$3:$M$52,AA$7,FALSE)</f>
        <v>#N/A</v>
      </c>
      <c r="AB52" s="308" t="e">
        <f>VLOOKUP($U52,'登録'!$B$3:$M$52,AB$7,FALSE)</f>
        <v>#N/A</v>
      </c>
      <c r="AC52" s="308" t="e">
        <f>VLOOKUP($U52,'登録'!$B$3:$M$52,AC$7,FALSE)</f>
        <v>#N/A</v>
      </c>
      <c r="AD52" s="308" t="e">
        <f>VLOOKUP($U52,'登録'!$B$3:$M$52,AD$7,FALSE)</f>
        <v>#N/A</v>
      </c>
      <c r="AE52" s="308" t="e">
        <f>VLOOKUP($U52,'登録'!$B$3:$M$52,AE$7,FALSE)</f>
        <v>#N/A</v>
      </c>
      <c r="AF52" s="308" t="e">
        <f>VLOOKUP($U52,'登録'!$B$3:$M$52,AF$7,FALSE)</f>
        <v>#N/A</v>
      </c>
      <c r="AG52" s="308" t="e">
        <f>VLOOKUP($U52,'登録'!$B$3:$M$52,AG$7,FALSE)</f>
        <v>#N/A</v>
      </c>
      <c r="AH52" s="309"/>
      <c r="AI52" s="310">
        <f t="shared" si="7"/>
        <v>0</v>
      </c>
      <c r="AJ52" s="310">
        <f t="shared" si="8"/>
        <v>0</v>
      </c>
      <c r="AK52" s="310">
        <f t="shared" si="9"/>
        <v>0</v>
      </c>
      <c r="AL52" s="310">
        <f t="shared" si="10"/>
      </c>
      <c r="AM52" s="310">
        <f t="shared" si="11"/>
      </c>
      <c r="AN52" s="310" t="e">
        <f>VLOOKUP($AI52,'登録'!$P$3:$AA$52,AN$7,FALSE)</f>
        <v>#N/A</v>
      </c>
      <c r="AO52" s="310" t="e">
        <f>VLOOKUP($AI52,'登録'!$P$3:$AA$52,AO$7,FALSE)</f>
        <v>#N/A</v>
      </c>
      <c r="AP52" s="310" t="e">
        <f>VLOOKUP($AI52,'登録'!$P$3:$AA$52,AP$7,FALSE)</f>
        <v>#N/A</v>
      </c>
      <c r="AQ52" s="310" t="e">
        <f>VLOOKUP($AI52,'登録'!$P$3:$AA$52,AQ$7,FALSE)</f>
        <v>#N/A</v>
      </c>
      <c r="AR52" s="310" t="e">
        <f>VLOOKUP($AI52,'登録'!$P$3:$AA$52,AR$7,FALSE)</f>
        <v>#N/A</v>
      </c>
      <c r="AS52" s="310" t="e">
        <f>VLOOKUP($AI52,'登録'!$P$3:$AA$52,AS$7,FALSE)</f>
        <v>#N/A</v>
      </c>
      <c r="AT52" s="310" t="e">
        <f>VLOOKUP($AI52,'登録'!$P$3:$AA$52,AT$7,FALSE)</f>
        <v>#N/A</v>
      </c>
      <c r="AU52" s="310" t="e">
        <f>VLOOKUP($AI52,'登録'!$P$3:$AA$52,AU$7,FALSE)</f>
        <v>#N/A</v>
      </c>
    </row>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spans="1:7" ht="11.25" hidden="1">
      <c r="A100" s="127">
        <f>'登録'!B3</f>
        <v>0</v>
      </c>
      <c r="G100" s="127">
        <f>'登録'!P3</f>
        <v>0</v>
      </c>
    </row>
    <row r="101" spans="1:7" ht="11.25" hidden="1">
      <c r="A101" s="127">
        <f>'登録'!B4</f>
        <v>0</v>
      </c>
      <c r="G101" s="127">
        <f>'登録'!P4</f>
        <v>0</v>
      </c>
    </row>
    <row r="102" spans="1:7" ht="11.25" hidden="1">
      <c r="A102" s="127">
        <f>'登録'!B5</f>
        <v>0</v>
      </c>
      <c r="G102" s="127">
        <f>'登録'!P5</f>
        <v>0</v>
      </c>
    </row>
    <row r="103" spans="1:7" ht="11.25" hidden="1">
      <c r="A103" s="127">
        <f>'登録'!B6</f>
        <v>0</v>
      </c>
      <c r="G103" s="127">
        <f>'登録'!P6</f>
        <v>0</v>
      </c>
    </row>
    <row r="104" spans="1:7" ht="11.25" hidden="1">
      <c r="A104" s="127">
        <f>'登録'!B7</f>
        <v>0</v>
      </c>
      <c r="G104" s="127">
        <f>'登録'!P7</f>
        <v>0</v>
      </c>
    </row>
    <row r="105" spans="1:7" ht="11.25" hidden="1">
      <c r="A105" s="127">
        <f>'登録'!B8</f>
        <v>0</v>
      </c>
      <c r="G105" s="127">
        <f>'登録'!P8</f>
        <v>0</v>
      </c>
    </row>
    <row r="106" spans="1:7" ht="11.25" hidden="1">
      <c r="A106" s="127">
        <f>'登録'!B9</f>
        <v>0</v>
      </c>
      <c r="G106" s="127">
        <f>'登録'!P9</f>
        <v>0</v>
      </c>
    </row>
    <row r="107" spans="1:7" ht="11.25" hidden="1">
      <c r="A107" s="127">
        <f>'登録'!B10</f>
        <v>0</v>
      </c>
      <c r="G107" s="127">
        <f>'登録'!P10</f>
        <v>0</v>
      </c>
    </row>
    <row r="108" spans="1:7" ht="11.25" hidden="1">
      <c r="A108" s="127">
        <f>'登録'!B11</f>
        <v>0</v>
      </c>
      <c r="G108" s="127">
        <f>'登録'!P11</f>
        <v>0</v>
      </c>
    </row>
    <row r="109" spans="1:7" ht="11.25" hidden="1">
      <c r="A109" s="127">
        <f>'登録'!B12</f>
        <v>0</v>
      </c>
      <c r="G109" s="127">
        <f>'登録'!P12</f>
        <v>0</v>
      </c>
    </row>
    <row r="110" spans="1:7" ht="11.25" hidden="1">
      <c r="A110" s="127">
        <f>'登録'!B13</f>
        <v>0</v>
      </c>
      <c r="G110" s="127">
        <f>'登録'!P13</f>
        <v>0</v>
      </c>
    </row>
    <row r="111" spans="1:7" ht="11.25" hidden="1">
      <c r="A111" s="127">
        <f>'登録'!B14</f>
        <v>0</v>
      </c>
      <c r="G111" s="127">
        <f>'登録'!P14</f>
        <v>0</v>
      </c>
    </row>
    <row r="112" spans="1:7" ht="11.25" hidden="1">
      <c r="A112" s="127">
        <f>'登録'!B15</f>
        <v>0</v>
      </c>
      <c r="G112" s="127">
        <f>'登録'!P15</f>
        <v>0</v>
      </c>
    </row>
    <row r="113" spans="1:7" ht="11.25" hidden="1">
      <c r="A113" s="127">
        <f>'登録'!B16</f>
        <v>0</v>
      </c>
      <c r="G113" s="127">
        <f>'登録'!P16</f>
        <v>0</v>
      </c>
    </row>
    <row r="114" spans="1:7" ht="11.25" hidden="1">
      <c r="A114" s="127">
        <f>'登録'!B17</f>
        <v>0</v>
      </c>
      <c r="G114" s="127">
        <f>'登録'!P17</f>
        <v>0</v>
      </c>
    </row>
    <row r="115" spans="1:7" ht="11.25" hidden="1">
      <c r="A115" s="127">
        <f>'登録'!B18</f>
        <v>0</v>
      </c>
      <c r="G115" s="127">
        <f>'登録'!P18</f>
        <v>0</v>
      </c>
    </row>
    <row r="116" spans="1:7" ht="11.25" hidden="1">
      <c r="A116" s="127">
        <f>'登録'!B19</f>
        <v>0</v>
      </c>
      <c r="G116" s="127">
        <f>'登録'!P19</f>
        <v>0</v>
      </c>
    </row>
    <row r="117" spans="1:7" ht="11.25" hidden="1">
      <c r="A117" s="127">
        <f>'登録'!B20</f>
        <v>0</v>
      </c>
      <c r="G117" s="127">
        <f>'登録'!P20</f>
        <v>0</v>
      </c>
    </row>
    <row r="118" spans="1:7" ht="11.25" hidden="1">
      <c r="A118" s="127">
        <f>'登録'!B21</f>
        <v>0</v>
      </c>
      <c r="G118" s="127">
        <f>'登録'!P21</f>
        <v>0</v>
      </c>
    </row>
    <row r="119" spans="1:7" ht="11.25" hidden="1">
      <c r="A119" s="127">
        <f>'登録'!B22</f>
        <v>0</v>
      </c>
      <c r="G119" s="127">
        <f>'登録'!P22</f>
        <v>0</v>
      </c>
    </row>
    <row r="120" spans="1:7" ht="11.25" hidden="1">
      <c r="A120" s="127">
        <f>'登録'!B23</f>
        <v>0</v>
      </c>
      <c r="G120" s="127">
        <f>'登録'!P23</f>
        <v>0</v>
      </c>
    </row>
    <row r="121" spans="1:7" ht="11.25" hidden="1">
      <c r="A121" s="127">
        <f>'登録'!B24</f>
        <v>0</v>
      </c>
      <c r="G121" s="127">
        <f>'登録'!P24</f>
        <v>0</v>
      </c>
    </row>
    <row r="122" spans="1:7" ht="11.25" hidden="1">
      <c r="A122" s="127">
        <f>'登録'!B25</f>
        <v>0</v>
      </c>
      <c r="G122" s="127">
        <f>'登録'!P25</f>
        <v>0</v>
      </c>
    </row>
    <row r="123" spans="1:7" ht="11.25" hidden="1">
      <c r="A123" s="127">
        <f>'登録'!B26</f>
        <v>0</v>
      </c>
      <c r="G123" s="127">
        <f>'登録'!P26</f>
        <v>0</v>
      </c>
    </row>
    <row r="124" spans="1:7" ht="11.25" hidden="1">
      <c r="A124" s="127">
        <f>'登録'!B27</f>
        <v>0</v>
      </c>
      <c r="G124" s="127">
        <f>'登録'!P27</f>
        <v>0</v>
      </c>
    </row>
    <row r="125" spans="1:7" ht="11.25" hidden="1">
      <c r="A125" s="127">
        <f>'登録'!B28</f>
        <v>0</v>
      </c>
      <c r="G125" s="127">
        <f>'登録'!P28</f>
        <v>0</v>
      </c>
    </row>
    <row r="126" spans="1:7" ht="11.25" hidden="1">
      <c r="A126" s="127">
        <f>'登録'!B29</f>
        <v>0</v>
      </c>
      <c r="G126" s="127">
        <f>'登録'!P29</f>
        <v>0</v>
      </c>
    </row>
    <row r="127" spans="1:7" ht="11.25" hidden="1">
      <c r="A127" s="127">
        <f>'登録'!B30</f>
        <v>0</v>
      </c>
      <c r="G127" s="127">
        <f>'登録'!P30</f>
        <v>0</v>
      </c>
    </row>
    <row r="128" spans="1:7" ht="11.25" hidden="1">
      <c r="A128" s="127">
        <f>'登録'!B31</f>
        <v>0</v>
      </c>
      <c r="G128" s="127">
        <f>'登録'!P31</f>
        <v>0</v>
      </c>
    </row>
    <row r="129" spans="1:7" ht="11.25" hidden="1">
      <c r="A129" s="127">
        <f>'登録'!B32</f>
        <v>0</v>
      </c>
      <c r="G129" s="127">
        <f>'登録'!P32</f>
        <v>0</v>
      </c>
    </row>
    <row r="130" spans="1:7" ht="11.25" hidden="1">
      <c r="A130" s="127">
        <f>'登録'!B33</f>
        <v>0</v>
      </c>
      <c r="G130" s="127">
        <f>'登録'!P33</f>
        <v>0</v>
      </c>
    </row>
    <row r="131" spans="1:7" ht="11.25" hidden="1">
      <c r="A131" s="127">
        <f>'登録'!B34</f>
        <v>0</v>
      </c>
      <c r="G131" s="127">
        <f>'登録'!P34</f>
        <v>0</v>
      </c>
    </row>
    <row r="132" spans="1:7" ht="11.25" hidden="1">
      <c r="A132" s="127">
        <f>'登録'!B35</f>
        <v>0</v>
      </c>
      <c r="G132" s="127">
        <f>'登録'!P35</f>
        <v>0</v>
      </c>
    </row>
    <row r="133" spans="1:7" ht="11.25" hidden="1">
      <c r="A133" s="127">
        <f>'登録'!B36</f>
        <v>0</v>
      </c>
      <c r="G133" s="127">
        <f>'登録'!P36</f>
        <v>0</v>
      </c>
    </row>
    <row r="134" spans="1:7" ht="11.25" hidden="1">
      <c r="A134" s="127">
        <f>'登録'!B37</f>
        <v>0</v>
      </c>
      <c r="G134" s="127">
        <f>'登録'!P37</f>
        <v>0</v>
      </c>
    </row>
    <row r="135" spans="1:7" ht="11.25" hidden="1">
      <c r="A135" s="127">
        <f>'登録'!B38</f>
        <v>0</v>
      </c>
      <c r="G135" s="127">
        <f>'登録'!P38</f>
        <v>0</v>
      </c>
    </row>
    <row r="136" spans="1:7" ht="11.25" hidden="1">
      <c r="A136" s="127">
        <f>'登録'!B39</f>
        <v>0</v>
      </c>
      <c r="G136" s="127">
        <f>'登録'!P39</f>
        <v>0</v>
      </c>
    </row>
    <row r="137" spans="1:7" ht="11.25" hidden="1">
      <c r="A137" s="127">
        <f>'登録'!B40</f>
        <v>0</v>
      </c>
      <c r="G137" s="127">
        <f>'登録'!P40</f>
        <v>0</v>
      </c>
    </row>
    <row r="138" spans="1:7" ht="11.25" hidden="1">
      <c r="A138" s="127">
        <f>'登録'!B41</f>
        <v>0</v>
      </c>
      <c r="G138" s="127">
        <f>'登録'!P41</f>
        <v>0</v>
      </c>
    </row>
    <row r="139" spans="1:7" ht="11.25" hidden="1">
      <c r="A139" s="127">
        <f>'登録'!B42</f>
        <v>0</v>
      </c>
      <c r="G139" s="127">
        <f>'登録'!P42</f>
        <v>0</v>
      </c>
    </row>
    <row r="140" spans="1:7" ht="11.25" hidden="1">
      <c r="A140" s="127">
        <f>'登録'!B43</f>
        <v>0</v>
      </c>
      <c r="G140" s="127">
        <f>'登録'!P43</f>
        <v>0</v>
      </c>
    </row>
    <row r="141" spans="1:7" ht="11.25" hidden="1">
      <c r="A141" s="127">
        <f>'登録'!B44</f>
        <v>0</v>
      </c>
      <c r="G141" s="127">
        <f>'登録'!P44</f>
        <v>0</v>
      </c>
    </row>
    <row r="142" spans="1:7" ht="11.25" hidden="1">
      <c r="A142" s="127">
        <f>'登録'!B45</f>
        <v>0</v>
      </c>
      <c r="G142" s="127">
        <f>'登録'!P45</f>
        <v>0</v>
      </c>
    </row>
    <row r="143" spans="1:7" ht="11.25" hidden="1">
      <c r="A143" s="127">
        <f>'登録'!B46</f>
        <v>0</v>
      </c>
      <c r="G143" s="127">
        <f>'登録'!P46</f>
        <v>0</v>
      </c>
    </row>
    <row r="144" spans="1:7" ht="11.25" hidden="1">
      <c r="A144" s="127">
        <f>'登録'!B47</f>
        <v>0</v>
      </c>
      <c r="G144" s="127">
        <f>'登録'!P47</f>
        <v>0</v>
      </c>
    </row>
    <row r="145" spans="1:7" ht="11.25" hidden="1">
      <c r="A145" s="127">
        <f>'登録'!B48</f>
        <v>0</v>
      </c>
      <c r="G145" s="127">
        <f>'登録'!P48</f>
        <v>0</v>
      </c>
    </row>
    <row r="146" spans="1:7" ht="11.25" hidden="1">
      <c r="A146" s="127">
        <f>'登録'!B49</f>
        <v>0</v>
      </c>
      <c r="G146" s="127">
        <f>'登録'!P49</f>
        <v>0</v>
      </c>
    </row>
    <row r="147" spans="1:7" ht="11.25" hidden="1">
      <c r="A147" s="127">
        <f>'登録'!B50</f>
        <v>0</v>
      </c>
      <c r="G147" s="127">
        <f>'登録'!P50</f>
        <v>0</v>
      </c>
    </row>
    <row r="148" spans="1:7" ht="11.25" hidden="1">
      <c r="A148" s="127">
        <f>'登録'!B51</f>
        <v>0</v>
      </c>
      <c r="G148" s="127">
        <f>'登録'!P51</f>
        <v>0</v>
      </c>
    </row>
    <row r="149" spans="1:7" ht="11.25" hidden="1">
      <c r="A149" s="127">
        <f>'登録'!B52</f>
        <v>0</v>
      </c>
      <c r="G149" s="127">
        <f>'登録'!P52</f>
        <v>0</v>
      </c>
    </row>
  </sheetData>
  <sheetProtection sheet="1"/>
  <mergeCells count="14">
    <mergeCell ref="A1:K1"/>
    <mergeCell ref="J2:K2"/>
    <mergeCell ref="J3:K3"/>
    <mergeCell ref="B5:D5"/>
    <mergeCell ref="E2:E5"/>
    <mergeCell ref="G5:H5"/>
    <mergeCell ref="I5:K5"/>
    <mergeCell ref="A6:E6"/>
    <mergeCell ref="G6:K6"/>
    <mergeCell ref="B2:D2"/>
    <mergeCell ref="B3:D3"/>
    <mergeCell ref="B4:D4"/>
    <mergeCell ref="J4:K4"/>
    <mergeCell ref="H4:I4"/>
  </mergeCells>
  <dataValidations count="5">
    <dataValidation type="list" allowBlank="1" showInputMessage="1" showErrorMessage="1" sqref="B8:B52">
      <formula1>$N$9:$N$18</formula1>
    </dataValidation>
    <dataValidation type="list" allowBlank="1" showInputMessage="1" showErrorMessage="1" sqref="H8:H52">
      <formula1>$P$9:$P$16</formula1>
    </dataValidation>
    <dataValidation type="list" allowBlank="1" showInputMessage="1" showErrorMessage="1" sqref="B2:D2">
      <formula1>$R$9:$R$30</formula1>
    </dataValidation>
    <dataValidation type="list" allowBlank="1" showInputMessage="1" showErrorMessage="1" sqref="A8:A52">
      <formula1>$A$100:$A$149</formula1>
    </dataValidation>
    <dataValidation type="list" allowBlank="1" showInputMessage="1" showErrorMessage="1" sqref="G8:G52">
      <formula1>$G$100:$G$149</formula1>
    </dataValidation>
  </dataValidations>
  <printOptions horizontalCentered="1"/>
  <pageMargins left="0.3937007874015748" right="0.3937007874015748" top="0.7874015748031497"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45"/>
  <sheetViews>
    <sheetView zoomScalePageLayoutView="0" workbookViewId="0" topLeftCell="A1">
      <selection activeCell="E4" sqref="E4"/>
    </sheetView>
  </sheetViews>
  <sheetFormatPr defaultColWidth="9.00390625" defaultRowHeight="13.5"/>
  <cols>
    <col min="4" max="4" width="3.25390625" style="0" customWidth="1"/>
    <col min="8" max="8" width="3.375" style="0" customWidth="1"/>
    <col min="9" max="9" width="14.125" style="0" customWidth="1"/>
    <col min="10" max="10" width="6.625" style="0" customWidth="1"/>
    <col min="11" max="11" width="13.25390625" style="0" customWidth="1"/>
  </cols>
  <sheetData>
    <row r="1" spans="1:7" ht="18.75" customHeight="1" thickBot="1">
      <c r="A1" s="43"/>
      <c r="B1" s="1" t="s">
        <v>83</v>
      </c>
      <c r="C1" s="45" t="s">
        <v>82</v>
      </c>
      <c r="D1" s="1"/>
      <c r="E1" s="1"/>
      <c r="F1" s="1"/>
      <c r="G1" s="1"/>
    </row>
    <row r="2" spans="1:11" ht="15" thickBot="1" thickTop="1">
      <c r="A2" s="5"/>
      <c r="B2" s="6" t="s">
        <v>2</v>
      </c>
      <c r="C2" s="7"/>
      <c r="E2" s="5"/>
      <c r="F2" s="6" t="s">
        <v>3</v>
      </c>
      <c r="G2" s="7"/>
      <c r="I2" s="40" t="s">
        <v>81</v>
      </c>
      <c r="J2" s="41"/>
      <c r="K2" s="42"/>
    </row>
    <row r="3" spans="1:11" ht="14.25" thickTop="1">
      <c r="A3" s="2" t="s">
        <v>4</v>
      </c>
      <c r="B3" s="3" t="s">
        <v>5</v>
      </c>
      <c r="C3" s="3" t="s">
        <v>6</v>
      </c>
      <c r="D3" s="4"/>
      <c r="E3" s="2" t="s">
        <v>4</v>
      </c>
      <c r="F3" s="3" t="s">
        <v>5</v>
      </c>
      <c r="G3" s="3" t="s">
        <v>6</v>
      </c>
      <c r="I3" s="16" t="s">
        <v>7</v>
      </c>
      <c r="J3" s="17" t="s">
        <v>8</v>
      </c>
      <c r="K3" s="18" t="s">
        <v>9</v>
      </c>
    </row>
    <row r="4" spans="1:11" ht="13.5">
      <c r="A4" s="63"/>
      <c r="B4" s="55"/>
      <c r="C4" s="46"/>
      <c r="E4" s="49"/>
      <c r="F4" s="55"/>
      <c r="G4" s="52"/>
      <c r="I4" s="8" t="s">
        <v>10</v>
      </c>
      <c r="J4" s="10">
        <v>100</v>
      </c>
      <c r="K4" s="13" t="s">
        <v>11</v>
      </c>
    </row>
    <row r="5" spans="1:11" ht="13.5">
      <c r="A5" s="63"/>
      <c r="B5" s="55"/>
      <c r="C5" s="64"/>
      <c r="E5" s="49"/>
      <c r="F5" s="67"/>
      <c r="G5" s="46"/>
      <c r="I5" s="8" t="s">
        <v>12</v>
      </c>
      <c r="J5" s="10">
        <v>100</v>
      </c>
      <c r="K5" s="14" t="s">
        <v>13</v>
      </c>
    </row>
    <row r="6" spans="1:11" ht="13.5">
      <c r="A6" s="65"/>
      <c r="B6" s="55"/>
      <c r="C6" s="64"/>
      <c r="E6" s="49"/>
      <c r="F6" s="55"/>
      <c r="G6" s="46"/>
      <c r="I6" s="8" t="s">
        <v>14</v>
      </c>
      <c r="J6" s="10">
        <v>100</v>
      </c>
      <c r="K6" s="14"/>
    </row>
    <row r="7" spans="1:11" ht="13.5">
      <c r="A7" s="65"/>
      <c r="B7" s="55"/>
      <c r="C7" s="64"/>
      <c r="E7" s="49"/>
      <c r="F7" s="67"/>
      <c r="G7" s="52"/>
      <c r="I7" s="8" t="s">
        <v>15</v>
      </c>
      <c r="J7" s="10">
        <v>200</v>
      </c>
      <c r="K7" s="14" t="s">
        <v>16</v>
      </c>
    </row>
    <row r="8" spans="1:11" ht="13.5">
      <c r="A8" s="65"/>
      <c r="B8" s="55"/>
      <c r="C8" s="64"/>
      <c r="E8" s="49"/>
      <c r="F8" s="49"/>
      <c r="G8" s="46"/>
      <c r="I8" s="8" t="s">
        <v>17</v>
      </c>
      <c r="J8" s="10">
        <v>400</v>
      </c>
      <c r="K8" s="14" t="s">
        <v>18</v>
      </c>
    </row>
    <row r="9" spans="1:11" ht="13.5">
      <c r="A9" s="65"/>
      <c r="B9" s="55"/>
      <c r="C9" s="64"/>
      <c r="E9" s="49"/>
      <c r="F9" s="50"/>
      <c r="G9" s="47"/>
      <c r="I9" s="8" t="s">
        <v>19</v>
      </c>
      <c r="J9" s="10">
        <v>800</v>
      </c>
      <c r="K9" s="14"/>
    </row>
    <row r="10" spans="1:11" ht="13.5">
      <c r="A10" s="65"/>
      <c r="B10" s="55"/>
      <c r="C10" s="64"/>
      <c r="E10" s="49"/>
      <c r="F10" s="49"/>
      <c r="G10" s="47"/>
      <c r="I10" s="8" t="s">
        <v>20</v>
      </c>
      <c r="J10" s="10">
        <v>1500</v>
      </c>
      <c r="K10" s="14" t="s">
        <v>21</v>
      </c>
    </row>
    <row r="11" spans="1:11" ht="13.5">
      <c r="A11" s="65"/>
      <c r="B11" s="55"/>
      <c r="C11" s="64"/>
      <c r="E11" s="49"/>
      <c r="F11" s="50"/>
      <c r="G11" s="47"/>
      <c r="I11" s="8" t="s">
        <v>22</v>
      </c>
      <c r="J11" s="10">
        <v>1500</v>
      </c>
      <c r="K11" s="14" t="s">
        <v>23</v>
      </c>
    </row>
    <row r="12" spans="1:11" ht="13.5">
      <c r="A12" s="65"/>
      <c r="B12" s="55"/>
      <c r="C12" s="64"/>
      <c r="E12" s="49"/>
      <c r="F12" s="55"/>
      <c r="G12" s="52"/>
      <c r="I12" s="8" t="s">
        <v>24</v>
      </c>
      <c r="J12" s="10">
        <v>3000</v>
      </c>
      <c r="K12" s="14"/>
    </row>
    <row r="13" spans="1:11" ht="13.5">
      <c r="A13" s="65"/>
      <c r="B13" s="55"/>
      <c r="C13" s="66"/>
      <c r="E13" s="49"/>
      <c r="F13" s="10"/>
      <c r="G13" s="51"/>
      <c r="I13" s="8" t="s">
        <v>25</v>
      </c>
      <c r="J13" s="10" t="s">
        <v>0</v>
      </c>
      <c r="K13" s="14" t="s">
        <v>26</v>
      </c>
    </row>
    <row r="14" spans="1:11" ht="13.5">
      <c r="A14" s="65"/>
      <c r="B14" s="55"/>
      <c r="C14" s="66"/>
      <c r="E14" s="49"/>
      <c r="F14" s="10"/>
      <c r="G14" s="51"/>
      <c r="I14" s="8" t="s">
        <v>27</v>
      </c>
      <c r="J14" s="10" t="s">
        <v>1</v>
      </c>
      <c r="K14" s="14" t="s">
        <v>28</v>
      </c>
    </row>
    <row r="15" spans="1:11" ht="13.5">
      <c r="A15" s="65"/>
      <c r="B15" s="10"/>
      <c r="C15" s="66"/>
      <c r="E15" s="49"/>
      <c r="F15" s="10"/>
      <c r="G15" s="51"/>
      <c r="I15" s="8" t="s">
        <v>89</v>
      </c>
      <c r="J15" s="10" t="s">
        <v>29</v>
      </c>
      <c r="K15" s="14"/>
    </row>
    <row r="16" spans="1:11" ht="13.5">
      <c r="A16" s="65"/>
      <c r="B16" s="10"/>
      <c r="C16" s="66"/>
      <c r="E16" s="49"/>
      <c r="F16" s="10"/>
      <c r="G16" s="51"/>
      <c r="I16" s="8" t="s">
        <v>88</v>
      </c>
      <c r="J16" s="10" t="s">
        <v>30</v>
      </c>
      <c r="K16" s="14"/>
    </row>
    <row r="17" spans="1:11" ht="13.5">
      <c r="A17" s="63"/>
      <c r="B17" s="10"/>
      <c r="C17" s="66"/>
      <c r="E17" s="49"/>
      <c r="F17" s="10"/>
      <c r="G17" s="52"/>
      <c r="I17" s="8" t="s">
        <v>31</v>
      </c>
      <c r="J17" s="10" t="s">
        <v>32</v>
      </c>
      <c r="K17" s="14"/>
    </row>
    <row r="18" spans="1:11" ht="13.5">
      <c r="A18" s="63"/>
      <c r="B18" s="10"/>
      <c r="C18" s="66"/>
      <c r="E18" s="49"/>
      <c r="F18" s="10"/>
      <c r="G18" s="52"/>
      <c r="I18" s="8" t="s">
        <v>33</v>
      </c>
      <c r="J18" s="10" t="s">
        <v>34</v>
      </c>
      <c r="K18" s="14"/>
    </row>
    <row r="19" spans="1:11" ht="13.5">
      <c r="A19" s="63"/>
      <c r="B19" s="10"/>
      <c r="C19" s="66"/>
      <c r="E19" s="49"/>
      <c r="F19" s="10"/>
      <c r="G19" s="52"/>
      <c r="I19" s="8" t="s">
        <v>35</v>
      </c>
      <c r="J19" s="10" t="s">
        <v>36</v>
      </c>
      <c r="K19" s="14"/>
    </row>
    <row r="20" spans="1:11" ht="13.5">
      <c r="A20" s="63"/>
      <c r="B20" s="10"/>
      <c r="C20" s="66"/>
      <c r="E20" s="49"/>
      <c r="F20" s="10"/>
      <c r="G20" s="52"/>
      <c r="I20" s="8" t="s">
        <v>37</v>
      </c>
      <c r="J20" s="10" t="s">
        <v>38</v>
      </c>
      <c r="K20" s="14"/>
    </row>
    <row r="21" spans="1:11" ht="13.5">
      <c r="A21" s="63"/>
      <c r="B21" s="10"/>
      <c r="C21" s="66"/>
      <c r="E21" s="49"/>
      <c r="F21" s="10"/>
      <c r="G21" s="52"/>
      <c r="I21" s="8" t="s">
        <v>39</v>
      </c>
      <c r="J21" s="10" t="s">
        <v>40</v>
      </c>
      <c r="K21" s="14"/>
    </row>
    <row r="22" spans="1:11" ht="13.5">
      <c r="A22" s="63"/>
      <c r="B22" s="10"/>
      <c r="C22" s="66"/>
      <c r="E22" s="49"/>
      <c r="F22" s="10"/>
      <c r="G22" s="52"/>
      <c r="I22" s="8" t="s">
        <v>85</v>
      </c>
      <c r="J22" s="10" t="s">
        <v>41</v>
      </c>
      <c r="K22" s="14"/>
    </row>
    <row r="23" spans="1:11" ht="14.25" thickBot="1">
      <c r="A23" s="63"/>
      <c r="B23" s="10"/>
      <c r="C23" s="66"/>
      <c r="E23" s="49"/>
      <c r="F23" s="50"/>
      <c r="G23" s="47"/>
      <c r="I23" s="9"/>
      <c r="J23" s="11"/>
      <c r="K23" s="15"/>
    </row>
    <row r="24" spans="1:7" ht="14.25" thickTop="1">
      <c r="A24" s="63"/>
      <c r="B24" s="10"/>
      <c r="C24" s="66"/>
      <c r="E24" s="49"/>
      <c r="F24" s="50"/>
      <c r="G24" s="47"/>
    </row>
    <row r="25" spans="1:7" ht="14.25" thickBot="1">
      <c r="A25" s="49"/>
      <c r="B25" s="10"/>
      <c r="C25" s="64"/>
      <c r="E25" s="49"/>
      <c r="F25" s="50"/>
      <c r="G25" s="47"/>
    </row>
    <row r="26" spans="1:11" ht="14.25" thickTop="1">
      <c r="A26" s="49"/>
      <c r="B26" s="10"/>
      <c r="C26" s="64"/>
      <c r="E26" s="49"/>
      <c r="F26" s="50"/>
      <c r="G26" s="47"/>
      <c r="I26" s="26" t="s">
        <v>42</v>
      </c>
      <c r="J26" s="27"/>
      <c r="K26" s="12" t="s">
        <v>43</v>
      </c>
    </row>
    <row r="27" spans="1:11" ht="13.5">
      <c r="A27" s="49"/>
      <c r="B27" s="10"/>
      <c r="C27" s="64"/>
      <c r="E27" s="49"/>
      <c r="F27" s="50"/>
      <c r="G27" s="47"/>
      <c r="I27" s="28" t="s">
        <v>44</v>
      </c>
      <c r="J27" s="25"/>
      <c r="K27" s="29" t="s">
        <v>45</v>
      </c>
    </row>
    <row r="28" spans="1:11" ht="13.5">
      <c r="A28" s="49"/>
      <c r="B28" s="10"/>
      <c r="C28" s="64"/>
      <c r="E28" s="49"/>
      <c r="F28" s="50"/>
      <c r="G28" s="47"/>
      <c r="I28" s="8" t="s">
        <v>46</v>
      </c>
      <c r="J28" s="19" t="s">
        <v>47</v>
      </c>
      <c r="K28" s="29" t="s">
        <v>48</v>
      </c>
    </row>
    <row r="29" spans="1:11" ht="13.5">
      <c r="A29" s="49"/>
      <c r="B29" s="10"/>
      <c r="C29" s="64"/>
      <c r="E29" s="49"/>
      <c r="F29" s="55"/>
      <c r="G29" s="52"/>
      <c r="I29" s="8" t="s">
        <v>49</v>
      </c>
      <c r="J29" s="19">
        <v>13.24</v>
      </c>
      <c r="K29" s="29" t="s">
        <v>50</v>
      </c>
    </row>
    <row r="30" spans="1:11" ht="13.5">
      <c r="A30" s="49"/>
      <c r="B30" s="10"/>
      <c r="C30" s="64"/>
      <c r="E30" s="49"/>
      <c r="F30" s="55"/>
      <c r="G30" s="52"/>
      <c r="I30" s="8" t="s">
        <v>51</v>
      </c>
      <c r="J30" s="19">
        <v>22.3</v>
      </c>
      <c r="K30" s="44" t="s">
        <v>52</v>
      </c>
    </row>
    <row r="31" spans="1:11" ht="13.5">
      <c r="A31" s="49"/>
      <c r="B31" s="10"/>
      <c r="C31" s="64"/>
      <c r="E31" s="49"/>
      <c r="F31" s="55"/>
      <c r="G31" s="52"/>
      <c r="I31" s="8" t="s">
        <v>53</v>
      </c>
      <c r="J31" s="19">
        <v>22.3</v>
      </c>
      <c r="K31" s="44" t="s">
        <v>54</v>
      </c>
    </row>
    <row r="32" spans="1:11" ht="13.5">
      <c r="A32" s="49"/>
      <c r="B32" s="49"/>
      <c r="C32" s="46"/>
      <c r="E32" s="49"/>
      <c r="F32" s="55"/>
      <c r="G32" s="52"/>
      <c r="I32" s="8" t="s">
        <v>55</v>
      </c>
      <c r="J32" s="19">
        <v>55</v>
      </c>
      <c r="K32" s="14"/>
    </row>
    <row r="33" spans="1:11" ht="13.5">
      <c r="A33" s="49"/>
      <c r="B33" s="49"/>
      <c r="C33" s="46"/>
      <c r="E33" s="49"/>
      <c r="F33" s="55"/>
      <c r="G33" s="46"/>
      <c r="I33" s="30"/>
      <c r="J33" s="23"/>
      <c r="K33" s="29" t="s">
        <v>56</v>
      </c>
    </row>
    <row r="34" spans="1:11" ht="13.5">
      <c r="A34" s="49"/>
      <c r="B34" s="49"/>
      <c r="C34" s="46"/>
      <c r="E34" s="46"/>
      <c r="F34" s="55"/>
      <c r="G34" s="46"/>
      <c r="I34" s="30"/>
      <c r="J34" s="23"/>
      <c r="K34" s="29" t="s">
        <v>57</v>
      </c>
    </row>
    <row r="35" spans="1:11" ht="14.25" thickBot="1">
      <c r="A35" s="49"/>
      <c r="B35" s="49"/>
      <c r="C35" s="46"/>
      <c r="E35" s="46"/>
      <c r="F35" s="55"/>
      <c r="G35" s="46"/>
      <c r="I35" s="31"/>
      <c r="J35" s="21"/>
      <c r="K35" s="29" t="s">
        <v>58</v>
      </c>
    </row>
    <row r="36" spans="1:11" ht="14.25" thickBot="1">
      <c r="A36" s="49"/>
      <c r="B36" s="49"/>
      <c r="C36" s="47"/>
      <c r="E36" s="46"/>
      <c r="F36" s="55"/>
      <c r="G36" s="46"/>
      <c r="I36" s="33" t="s">
        <v>59</v>
      </c>
      <c r="J36" s="20"/>
      <c r="K36" s="34"/>
    </row>
    <row r="37" spans="1:11" ht="13.5">
      <c r="A37" s="49"/>
      <c r="B37" s="49"/>
      <c r="C37" s="47"/>
      <c r="E37" s="46"/>
      <c r="F37" s="55"/>
      <c r="G37" s="46"/>
      <c r="I37" s="35" t="s">
        <v>60</v>
      </c>
      <c r="J37" s="22" t="s">
        <v>47</v>
      </c>
      <c r="K37" s="29"/>
    </row>
    <row r="38" spans="1:11" ht="13.5">
      <c r="A38" s="49"/>
      <c r="B38" s="49"/>
      <c r="C38" s="47"/>
      <c r="E38" s="46"/>
      <c r="F38" s="55"/>
      <c r="G38" s="46"/>
      <c r="I38" s="8" t="s">
        <v>61</v>
      </c>
      <c r="J38" s="19" t="s">
        <v>62</v>
      </c>
      <c r="K38" s="29" t="s">
        <v>63</v>
      </c>
    </row>
    <row r="39" spans="1:11" ht="13.5">
      <c r="A39" s="49"/>
      <c r="B39" s="49"/>
      <c r="C39" s="47"/>
      <c r="E39" s="46"/>
      <c r="F39" s="55"/>
      <c r="G39" s="46"/>
      <c r="I39" s="8" t="s">
        <v>64</v>
      </c>
      <c r="J39" s="19" t="s">
        <v>65</v>
      </c>
      <c r="K39" s="29" t="s">
        <v>66</v>
      </c>
    </row>
    <row r="40" spans="1:11" ht="13.5">
      <c r="A40" s="49"/>
      <c r="B40" s="49"/>
      <c r="C40" s="47"/>
      <c r="E40" s="46"/>
      <c r="F40" s="55"/>
      <c r="G40" s="46"/>
      <c r="I40" s="8" t="s">
        <v>67</v>
      </c>
      <c r="J40" s="19" t="s">
        <v>68</v>
      </c>
      <c r="K40" s="29"/>
    </row>
    <row r="41" spans="1:11" ht="13.5">
      <c r="A41" s="49"/>
      <c r="B41" s="49"/>
      <c r="C41" s="47"/>
      <c r="E41" s="49"/>
      <c r="F41" s="57"/>
      <c r="G41" s="56"/>
      <c r="I41" s="8" t="s">
        <v>69</v>
      </c>
      <c r="J41" s="19" t="s">
        <v>70</v>
      </c>
      <c r="K41" s="29" t="s">
        <v>71</v>
      </c>
    </row>
    <row r="42" spans="1:11" ht="13.5">
      <c r="A42" s="5"/>
      <c r="B42" s="55"/>
      <c r="C42" s="46"/>
      <c r="E42" s="49"/>
      <c r="F42" s="57"/>
      <c r="G42" s="56"/>
      <c r="I42" s="30"/>
      <c r="J42" s="23"/>
      <c r="K42" s="29" t="s">
        <v>72</v>
      </c>
    </row>
    <row r="43" spans="1:11" ht="14.25" thickBot="1">
      <c r="A43" s="49"/>
      <c r="B43" s="10"/>
      <c r="C43" s="46"/>
      <c r="E43" s="49"/>
      <c r="F43" s="50"/>
      <c r="G43" s="56"/>
      <c r="I43" s="31"/>
      <c r="J43" s="21"/>
      <c r="K43" s="32"/>
    </row>
    <row r="44" spans="1:11" ht="14.25" thickBot="1">
      <c r="A44" s="49"/>
      <c r="B44" s="10"/>
      <c r="C44" s="46"/>
      <c r="E44" s="49"/>
      <c r="F44" s="57"/>
      <c r="G44" s="56"/>
      <c r="I44" s="33" t="s">
        <v>73</v>
      </c>
      <c r="J44" s="20"/>
      <c r="K44" s="34"/>
    </row>
    <row r="45" spans="1:11" ht="13.5">
      <c r="A45" s="49"/>
      <c r="B45" s="10"/>
      <c r="C45" s="46"/>
      <c r="E45" s="49"/>
      <c r="F45" s="57"/>
      <c r="G45" s="56"/>
      <c r="I45" s="35" t="s">
        <v>74</v>
      </c>
      <c r="J45" s="22">
        <v>1.55</v>
      </c>
      <c r="K45" s="29" t="s">
        <v>75</v>
      </c>
    </row>
    <row r="46" spans="1:11" ht="13.5">
      <c r="A46" s="49"/>
      <c r="B46" s="10"/>
      <c r="C46" s="51"/>
      <c r="E46" s="49"/>
      <c r="F46" s="50"/>
      <c r="G46" s="56"/>
      <c r="I46" s="8" t="s">
        <v>76</v>
      </c>
      <c r="J46" s="19">
        <v>2.4</v>
      </c>
      <c r="K46" s="29" t="s">
        <v>77</v>
      </c>
    </row>
    <row r="47" spans="1:11" ht="13.5">
      <c r="A47" s="49"/>
      <c r="B47" s="10"/>
      <c r="C47" s="51"/>
      <c r="E47" s="49"/>
      <c r="F47" s="50"/>
      <c r="G47" s="56"/>
      <c r="I47" s="8" t="s">
        <v>78</v>
      </c>
      <c r="J47" s="19">
        <v>5</v>
      </c>
      <c r="K47" s="29"/>
    </row>
    <row r="48" spans="1:11" ht="13.5">
      <c r="A48" s="49"/>
      <c r="B48" s="10"/>
      <c r="C48" s="51"/>
      <c r="E48" s="49"/>
      <c r="F48" s="50"/>
      <c r="G48" s="56"/>
      <c r="I48" s="36"/>
      <c r="J48" s="24"/>
      <c r="K48" s="29" t="s">
        <v>79</v>
      </c>
    </row>
    <row r="49" spans="1:11" ht="14.25" thickBot="1">
      <c r="A49" s="49"/>
      <c r="B49" s="10"/>
      <c r="C49" s="51"/>
      <c r="E49" s="49"/>
      <c r="F49" s="57"/>
      <c r="G49" s="56"/>
      <c r="I49" s="37"/>
      <c r="J49" s="38"/>
      <c r="K49" s="39" t="s">
        <v>80</v>
      </c>
    </row>
    <row r="50" spans="1:7" ht="14.25" thickTop="1">
      <c r="A50" s="49"/>
      <c r="B50" s="10"/>
      <c r="C50" s="51"/>
      <c r="E50" s="49"/>
      <c r="F50" s="57"/>
      <c r="G50" s="56"/>
    </row>
    <row r="51" spans="1:11" ht="13.5">
      <c r="A51" s="49"/>
      <c r="B51" s="10"/>
      <c r="C51" s="51"/>
      <c r="E51" s="49"/>
      <c r="F51" s="57"/>
      <c r="G51" s="56"/>
      <c r="I51" s="48"/>
      <c r="J51" s="48"/>
      <c r="K51" s="48"/>
    </row>
    <row r="52" spans="1:11" ht="13.5">
      <c r="A52" s="49"/>
      <c r="B52" s="49"/>
      <c r="C52" s="46"/>
      <c r="E52" s="49"/>
      <c r="F52" s="57"/>
      <c r="G52" s="56"/>
      <c r="I52" s="48"/>
      <c r="J52" s="48"/>
      <c r="K52" s="48"/>
    </row>
    <row r="53" spans="1:11" ht="13.5">
      <c r="A53" s="49"/>
      <c r="B53" s="49"/>
      <c r="C53" s="46"/>
      <c r="E53" s="49"/>
      <c r="F53" s="57"/>
      <c r="G53" s="56"/>
      <c r="I53" s="48"/>
      <c r="J53" s="48"/>
      <c r="K53" s="48"/>
    </row>
    <row r="54" spans="1:11" ht="13.5">
      <c r="A54" s="49"/>
      <c r="B54" s="49"/>
      <c r="C54" s="46"/>
      <c r="E54" s="49"/>
      <c r="F54" s="57"/>
      <c r="G54" s="56"/>
      <c r="I54" s="48"/>
      <c r="J54" s="48"/>
      <c r="K54" s="48"/>
    </row>
    <row r="55" spans="1:11" ht="13.5">
      <c r="A55" s="49"/>
      <c r="B55" s="49"/>
      <c r="C55" s="46"/>
      <c r="E55" s="49"/>
      <c r="F55" s="57"/>
      <c r="G55" s="56"/>
      <c r="I55" s="48"/>
      <c r="J55" s="48"/>
      <c r="K55" s="48"/>
    </row>
    <row r="56" spans="1:11" ht="13.5">
      <c r="A56" s="49"/>
      <c r="B56" s="49"/>
      <c r="C56" s="47"/>
      <c r="E56" s="49"/>
      <c r="F56" s="57"/>
      <c r="G56" s="56"/>
      <c r="I56" s="48"/>
      <c r="J56" s="48"/>
      <c r="K56" s="48"/>
    </row>
    <row r="57" spans="1:11" ht="13.5">
      <c r="A57" s="49"/>
      <c r="B57" s="49"/>
      <c r="C57" s="47"/>
      <c r="E57" s="49"/>
      <c r="F57" s="50"/>
      <c r="G57" s="56"/>
      <c r="I57" s="48"/>
      <c r="J57" s="48"/>
      <c r="K57" s="48"/>
    </row>
    <row r="58" spans="1:11" ht="13.5">
      <c r="A58" s="49"/>
      <c r="B58" s="49"/>
      <c r="C58" s="47"/>
      <c r="E58" s="49"/>
      <c r="F58" s="57"/>
      <c r="G58" s="56"/>
      <c r="I58" s="48"/>
      <c r="J58" s="48"/>
      <c r="K58" s="48"/>
    </row>
    <row r="59" spans="1:11" ht="13.5">
      <c r="A59" s="49"/>
      <c r="B59" s="49"/>
      <c r="C59" s="47"/>
      <c r="E59" s="49"/>
      <c r="F59" s="57"/>
      <c r="G59" s="56"/>
      <c r="I59" s="48"/>
      <c r="J59" s="48"/>
      <c r="K59" s="48"/>
    </row>
    <row r="60" spans="1:11" ht="13.5">
      <c r="A60" s="49"/>
      <c r="B60" s="49"/>
      <c r="C60" s="47"/>
      <c r="E60" s="49"/>
      <c r="F60" s="57"/>
      <c r="G60" s="56"/>
      <c r="I60" s="48"/>
      <c r="J60" s="48"/>
      <c r="K60" s="48"/>
    </row>
    <row r="61" spans="1:11" ht="13.5">
      <c r="A61" s="49"/>
      <c r="B61" s="49"/>
      <c r="C61" s="47"/>
      <c r="E61" s="49"/>
      <c r="F61" s="50"/>
      <c r="G61" s="56"/>
      <c r="I61" s="48"/>
      <c r="J61" s="48"/>
      <c r="K61" s="48"/>
    </row>
    <row r="62" spans="1:11" ht="13.5">
      <c r="A62" s="5"/>
      <c r="B62" s="55"/>
      <c r="C62" s="46"/>
      <c r="E62" s="49"/>
      <c r="F62" s="57"/>
      <c r="G62" s="56"/>
      <c r="I62" s="48"/>
      <c r="J62" s="48"/>
      <c r="K62" s="48"/>
    </row>
    <row r="63" spans="1:11" ht="13.5">
      <c r="A63" s="49"/>
      <c r="B63" s="10"/>
      <c r="C63" s="46"/>
      <c r="E63" s="49"/>
      <c r="F63" s="57"/>
      <c r="G63" s="56"/>
      <c r="I63" s="48"/>
      <c r="J63" s="48"/>
      <c r="K63" s="48"/>
    </row>
    <row r="64" spans="1:11" ht="13.5">
      <c r="A64" s="49"/>
      <c r="B64" s="10"/>
      <c r="C64" s="46"/>
      <c r="E64" s="49"/>
      <c r="F64" s="50"/>
      <c r="G64" s="56"/>
      <c r="I64" s="48"/>
      <c r="J64" s="48"/>
      <c r="K64" s="48"/>
    </row>
    <row r="65" spans="1:11" ht="13.5">
      <c r="A65" s="49"/>
      <c r="B65" s="10"/>
      <c r="C65" s="46"/>
      <c r="E65" s="49"/>
      <c r="F65" s="57"/>
      <c r="G65" s="56"/>
      <c r="I65" s="48"/>
      <c r="J65" s="48"/>
      <c r="K65" s="48"/>
    </row>
    <row r="66" spans="1:11" ht="13.5">
      <c r="A66" s="49"/>
      <c r="B66" s="10"/>
      <c r="C66" s="51"/>
      <c r="E66" s="49"/>
      <c r="F66" s="50"/>
      <c r="G66" s="56"/>
      <c r="I66" s="48"/>
      <c r="J66" s="48"/>
      <c r="K66" s="48"/>
    </row>
    <row r="67" spans="1:11" ht="13.5">
      <c r="A67" s="49"/>
      <c r="B67" s="10"/>
      <c r="C67" s="51"/>
      <c r="E67" s="49"/>
      <c r="F67" s="49"/>
      <c r="G67" s="46"/>
      <c r="I67" s="48"/>
      <c r="J67" s="48"/>
      <c r="K67" s="48"/>
    </row>
    <row r="68" spans="1:11" ht="13.5">
      <c r="A68" s="49"/>
      <c r="B68" s="10"/>
      <c r="C68" s="51"/>
      <c r="E68" s="49"/>
      <c r="F68" s="50"/>
      <c r="G68" s="47"/>
      <c r="I68" s="48"/>
      <c r="J68" s="48"/>
      <c r="K68" s="48"/>
    </row>
    <row r="69" spans="1:11" ht="13.5">
      <c r="A69" s="49"/>
      <c r="B69" s="10"/>
      <c r="C69" s="51"/>
      <c r="E69" s="49"/>
      <c r="F69" s="49"/>
      <c r="G69" s="47"/>
      <c r="I69" s="48"/>
      <c r="J69" s="48"/>
      <c r="K69" s="48"/>
    </row>
    <row r="70" spans="1:11" ht="13.5">
      <c r="A70" s="49"/>
      <c r="B70" s="10"/>
      <c r="C70" s="51"/>
      <c r="E70" s="49"/>
      <c r="F70" s="50"/>
      <c r="G70" s="47"/>
      <c r="I70" s="48"/>
      <c r="J70" s="48"/>
      <c r="K70" s="48"/>
    </row>
    <row r="71" spans="1:11" ht="13.5">
      <c r="A71" s="49"/>
      <c r="B71" s="10"/>
      <c r="C71" s="51"/>
      <c r="E71" s="49"/>
      <c r="F71" s="49"/>
      <c r="G71" s="47"/>
      <c r="I71" s="48"/>
      <c r="J71" s="48"/>
      <c r="K71" s="48"/>
    </row>
    <row r="72" spans="1:11" ht="13.5">
      <c r="A72" s="49"/>
      <c r="B72" s="10"/>
      <c r="C72" s="47"/>
      <c r="E72" s="49"/>
      <c r="F72" s="50"/>
      <c r="G72" s="46"/>
      <c r="I72" s="48"/>
      <c r="J72" s="48"/>
      <c r="K72" s="48"/>
    </row>
    <row r="73" spans="1:11" ht="13.5">
      <c r="A73" s="49"/>
      <c r="B73" s="10"/>
      <c r="C73" s="47"/>
      <c r="E73" s="49"/>
      <c r="F73" s="49"/>
      <c r="G73" s="46"/>
      <c r="I73" s="48"/>
      <c r="J73" s="48"/>
      <c r="K73" s="48"/>
    </row>
    <row r="74" spans="1:11" ht="13.5">
      <c r="A74" s="49"/>
      <c r="B74" s="10"/>
      <c r="C74" s="47"/>
      <c r="E74" s="49"/>
      <c r="F74" s="50"/>
      <c r="G74" s="46"/>
      <c r="I74" s="48"/>
      <c r="J74" s="48"/>
      <c r="K74" s="48"/>
    </row>
    <row r="75" spans="1:11" ht="13.5">
      <c r="A75" s="46"/>
      <c r="B75" s="59"/>
      <c r="C75" s="56"/>
      <c r="E75" s="49"/>
      <c r="F75" s="49"/>
      <c r="G75" s="46"/>
      <c r="I75" s="48"/>
      <c r="J75" s="48"/>
      <c r="K75" s="48"/>
    </row>
    <row r="76" spans="1:11" ht="13.5">
      <c r="A76" s="46"/>
      <c r="B76" s="59"/>
      <c r="C76" s="56"/>
      <c r="E76" s="49"/>
      <c r="F76" s="49"/>
      <c r="G76" s="46"/>
      <c r="I76" s="48"/>
      <c r="J76" s="48"/>
      <c r="K76" s="48"/>
    </row>
    <row r="77" spans="1:11" ht="13.5">
      <c r="A77" s="46"/>
      <c r="B77" s="59"/>
      <c r="C77" s="56"/>
      <c r="E77" s="49"/>
      <c r="F77" s="50"/>
      <c r="G77" s="46"/>
      <c r="I77" s="48"/>
      <c r="J77" s="48"/>
      <c r="K77" s="48"/>
    </row>
    <row r="78" spans="1:11" ht="13.5">
      <c r="A78" s="46"/>
      <c r="B78" s="59"/>
      <c r="C78" s="56"/>
      <c r="E78" s="49"/>
      <c r="F78" s="49"/>
      <c r="G78" s="46"/>
      <c r="I78" s="48"/>
      <c r="J78" s="48"/>
      <c r="K78" s="48"/>
    </row>
    <row r="79" spans="1:11" ht="13.5">
      <c r="A79" s="46"/>
      <c r="B79" s="56"/>
      <c r="C79" s="56"/>
      <c r="E79" s="49"/>
      <c r="F79" s="49"/>
      <c r="G79" s="46"/>
      <c r="I79" s="48"/>
      <c r="J79" s="48"/>
      <c r="K79" s="48"/>
    </row>
    <row r="80" spans="1:7" ht="13.5">
      <c r="A80" s="46"/>
      <c r="B80" s="46"/>
      <c r="C80" s="46"/>
      <c r="E80" s="49"/>
      <c r="F80" s="49"/>
      <c r="G80" s="46"/>
    </row>
    <row r="81" spans="1:7" ht="13.5">
      <c r="A81" s="46"/>
      <c r="B81" s="52"/>
      <c r="C81" s="46"/>
      <c r="E81" s="49"/>
      <c r="F81" s="49"/>
      <c r="G81" s="46"/>
    </row>
    <row r="82" spans="1:7" ht="13.5">
      <c r="A82" s="49"/>
      <c r="B82" s="49"/>
      <c r="C82" s="46"/>
      <c r="E82" s="49"/>
      <c r="F82" s="61"/>
      <c r="G82" s="47"/>
    </row>
    <row r="83" spans="1:7" ht="13.5">
      <c r="A83" s="49"/>
      <c r="B83" s="49"/>
      <c r="C83" s="46"/>
      <c r="E83" s="49"/>
      <c r="F83" s="62"/>
      <c r="G83" s="47"/>
    </row>
    <row r="84" spans="1:7" ht="13.5">
      <c r="A84" s="49"/>
      <c r="B84" s="49"/>
      <c r="C84" s="46"/>
      <c r="E84" s="49"/>
      <c r="F84" s="61"/>
      <c r="G84" s="47"/>
    </row>
    <row r="85" spans="1:7" ht="13.5">
      <c r="A85" s="60"/>
      <c r="B85" s="58"/>
      <c r="C85" s="49"/>
      <c r="E85" s="49"/>
      <c r="F85" s="57"/>
      <c r="G85" s="47"/>
    </row>
    <row r="86" spans="1:7" ht="13.5">
      <c r="A86" s="63"/>
      <c r="B86" s="55"/>
      <c r="C86" s="46"/>
      <c r="E86" s="49"/>
      <c r="F86" s="50"/>
      <c r="G86" s="46"/>
    </row>
    <row r="87" spans="1:7" ht="13.5">
      <c r="A87" s="63"/>
      <c r="B87" s="55"/>
      <c r="C87" s="64"/>
      <c r="E87" s="49"/>
      <c r="F87" s="49"/>
      <c r="G87" s="46"/>
    </row>
    <row r="88" spans="1:7" ht="13.5">
      <c r="A88" s="65"/>
      <c r="B88" s="55"/>
      <c r="C88" s="64"/>
      <c r="E88" s="49"/>
      <c r="F88" s="50"/>
      <c r="G88" s="46"/>
    </row>
    <row r="89" spans="1:7" ht="13.5">
      <c r="A89" s="65"/>
      <c r="B89" s="55"/>
      <c r="C89" s="64"/>
      <c r="E89" s="49"/>
      <c r="F89" s="49"/>
      <c r="G89" s="46"/>
    </row>
    <row r="90" spans="1:7" ht="13.5">
      <c r="A90" s="65"/>
      <c r="B90" s="55"/>
      <c r="C90" s="64"/>
      <c r="E90" s="49"/>
      <c r="F90" s="49"/>
      <c r="G90" s="46"/>
    </row>
    <row r="91" spans="1:7" ht="13.5">
      <c r="A91" s="65"/>
      <c r="B91" s="55"/>
      <c r="C91" s="64"/>
      <c r="E91" s="49"/>
      <c r="F91" s="50"/>
      <c r="G91" s="46"/>
    </row>
    <row r="92" spans="1:7" ht="13.5">
      <c r="A92" s="65"/>
      <c r="B92" s="55"/>
      <c r="C92" s="64"/>
      <c r="E92" s="49"/>
      <c r="F92" s="49"/>
      <c r="G92" s="46"/>
    </row>
    <row r="93" spans="1:7" ht="13.5">
      <c r="A93" s="65"/>
      <c r="B93" s="55"/>
      <c r="C93" s="64"/>
      <c r="E93" s="49"/>
      <c r="F93" s="49"/>
      <c r="G93" s="46"/>
    </row>
    <row r="94" spans="1:7" ht="13.5">
      <c r="A94" s="65"/>
      <c r="B94" s="55"/>
      <c r="C94" s="64"/>
      <c r="E94" s="49"/>
      <c r="F94" s="49"/>
      <c r="G94" s="46"/>
    </row>
    <row r="95" spans="1:7" ht="13.5">
      <c r="A95" s="65"/>
      <c r="B95" s="55"/>
      <c r="C95" s="66"/>
      <c r="E95" s="49"/>
      <c r="F95" s="49"/>
      <c r="G95" s="46"/>
    </row>
    <row r="96" spans="1:7" ht="13.5">
      <c r="A96" s="65"/>
      <c r="B96" s="55"/>
      <c r="C96" s="66"/>
      <c r="E96" s="49"/>
      <c r="F96" s="49"/>
      <c r="G96" s="46"/>
    </row>
    <row r="97" spans="1:7" ht="13.5">
      <c r="A97" s="65"/>
      <c r="B97" s="10"/>
      <c r="C97" s="66"/>
      <c r="E97" s="49"/>
      <c r="F97" s="50"/>
      <c r="G97" s="46"/>
    </row>
    <row r="98" spans="1:7" ht="13.5">
      <c r="A98" s="65"/>
      <c r="B98" s="10"/>
      <c r="C98" s="66"/>
      <c r="E98" s="49"/>
      <c r="F98" s="49"/>
      <c r="G98" s="46"/>
    </row>
    <row r="99" spans="1:7" ht="13.5">
      <c r="A99" s="63"/>
      <c r="B99" s="10"/>
      <c r="C99" s="66"/>
      <c r="E99" s="49"/>
      <c r="F99" s="50"/>
      <c r="G99" s="46"/>
    </row>
    <row r="100" spans="1:7" ht="13.5">
      <c r="A100" s="63"/>
      <c r="B100" s="10"/>
      <c r="C100" s="66"/>
      <c r="E100" s="49"/>
      <c r="F100" s="49"/>
      <c r="G100" s="46"/>
    </row>
    <row r="101" spans="1:7" ht="13.5">
      <c r="A101" s="63"/>
      <c r="B101" s="10"/>
      <c r="C101" s="66"/>
      <c r="E101" s="49"/>
      <c r="F101" s="49"/>
      <c r="G101" s="46"/>
    </row>
    <row r="102" spans="1:7" ht="13.5">
      <c r="A102" s="63"/>
      <c r="B102" s="10"/>
      <c r="C102" s="66"/>
      <c r="E102" s="49"/>
      <c r="F102" s="49"/>
      <c r="G102" s="46"/>
    </row>
    <row r="103" spans="1:7" ht="13.5">
      <c r="A103" s="63"/>
      <c r="B103" s="10"/>
      <c r="C103" s="66"/>
      <c r="E103" s="49"/>
      <c r="F103" s="49"/>
      <c r="G103" s="46"/>
    </row>
    <row r="104" spans="1:7" ht="13.5">
      <c r="A104" s="63"/>
      <c r="B104" s="10"/>
      <c r="C104" s="66"/>
      <c r="E104" s="49"/>
      <c r="F104" s="49"/>
      <c r="G104" s="46"/>
    </row>
    <row r="105" spans="1:7" ht="13.5">
      <c r="A105" s="49"/>
      <c r="B105" s="49"/>
      <c r="C105" s="46"/>
      <c r="E105" s="49"/>
      <c r="F105" s="49"/>
      <c r="G105" s="46"/>
    </row>
    <row r="106" spans="1:7" ht="13.5">
      <c r="A106" s="49"/>
      <c r="B106" s="49"/>
      <c r="C106" s="46"/>
      <c r="E106" s="49"/>
      <c r="F106" s="50"/>
      <c r="G106" s="46"/>
    </row>
    <row r="107" spans="1:7" ht="13.5">
      <c r="A107" s="49"/>
      <c r="B107" s="57"/>
      <c r="C107" s="46"/>
      <c r="E107" s="49"/>
      <c r="F107" s="49"/>
      <c r="G107" s="49"/>
    </row>
    <row r="108" spans="1:7" ht="13.5">
      <c r="A108" s="49"/>
      <c r="B108" s="57"/>
      <c r="C108" s="51"/>
      <c r="E108" s="49"/>
      <c r="F108" s="49"/>
      <c r="G108" s="49"/>
    </row>
    <row r="109" spans="1:7" ht="13.5">
      <c r="A109" s="49"/>
      <c r="B109" s="57"/>
      <c r="C109" s="51"/>
      <c r="E109" s="49"/>
      <c r="F109" s="49"/>
      <c r="G109" s="49"/>
    </row>
    <row r="110" spans="1:7" ht="13.5">
      <c r="A110" s="49"/>
      <c r="B110" s="57"/>
      <c r="C110" s="51"/>
      <c r="E110" s="49"/>
      <c r="F110" s="49"/>
      <c r="G110" s="49"/>
    </row>
    <row r="111" spans="1:7" ht="13.5">
      <c r="A111" s="49"/>
      <c r="B111" s="50"/>
      <c r="C111" s="47"/>
      <c r="E111" s="49"/>
      <c r="F111" s="49"/>
      <c r="G111" s="49"/>
    </row>
    <row r="112" spans="1:3" ht="13.5">
      <c r="A112" s="49"/>
      <c r="B112" s="50"/>
      <c r="C112" s="47"/>
    </row>
    <row r="113" spans="1:3" ht="13.5">
      <c r="A113" s="49"/>
      <c r="B113" s="50"/>
      <c r="C113" s="47"/>
    </row>
    <row r="114" spans="1:3" ht="13.5">
      <c r="A114" s="49"/>
      <c r="B114" s="50"/>
      <c r="C114" s="47"/>
    </row>
    <row r="115" spans="1:3" ht="13.5">
      <c r="A115" s="49"/>
      <c r="B115" s="50"/>
      <c r="C115" s="47"/>
    </row>
    <row r="116" spans="1:3" ht="13.5">
      <c r="A116" s="49"/>
      <c r="B116" s="50"/>
      <c r="C116" s="47"/>
    </row>
    <row r="117" spans="1:3" ht="13.5">
      <c r="A117" s="49"/>
      <c r="B117" s="50"/>
      <c r="C117" s="47"/>
    </row>
    <row r="118" spans="1:3" ht="13.5">
      <c r="A118" s="49"/>
      <c r="B118" s="50"/>
      <c r="C118" s="47"/>
    </row>
    <row r="119" spans="1:3" ht="13.5">
      <c r="A119" s="49"/>
      <c r="B119" s="50"/>
      <c r="C119" s="47"/>
    </row>
    <row r="120" spans="1:3" ht="13.5">
      <c r="A120" s="46"/>
      <c r="B120" s="46"/>
      <c r="C120" s="46"/>
    </row>
    <row r="121" spans="1:3" ht="13.5">
      <c r="A121" s="46"/>
      <c r="B121" s="10"/>
      <c r="C121" s="51"/>
    </row>
    <row r="122" spans="1:3" ht="13.5">
      <c r="A122" s="46"/>
      <c r="B122" s="10"/>
      <c r="C122" s="46"/>
    </row>
    <row r="123" spans="1:3" ht="13.5">
      <c r="A123" s="46"/>
      <c r="B123" s="10"/>
      <c r="C123" s="47"/>
    </row>
    <row r="124" spans="1:3" ht="13.5">
      <c r="A124" s="46"/>
      <c r="B124" s="10"/>
      <c r="C124" s="47"/>
    </row>
    <row r="125" spans="1:3" ht="13.5">
      <c r="A125" s="46"/>
      <c r="B125" s="10"/>
      <c r="C125" s="47"/>
    </row>
    <row r="126" spans="1:3" ht="13.5">
      <c r="A126" s="46"/>
      <c r="B126" s="10"/>
      <c r="C126" s="47"/>
    </row>
    <row r="127" spans="1:3" ht="13.5">
      <c r="A127" s="46"/>
      <c r="B127" s="10"/>
      <c r="C127" s="47"/>
    </row>
    <row r="128" spans="1:3" ht="13.5">
      <c r="A128" s="46"/>
      <c r="B128" s="10"/>
      <c r="C128" s="47"/>
    </row>
    <row r="129" spans="1:3" ht="13.5">
      <c r="A129" s="46"/>
      <c r="B129" s="10"/>
      <c r="C129" s="47"/>
    </row>
    <row r="130" spans="1:3" ht="13.5">
      <c r="A130" s="55"/>
      <c r="B130" s="10"/>
      <c r="C130" s="47"/>
    </row>
    <row r="131" spans="1:3" ht="13.5">
      <c r="A131" s="55"/>
      <c r="B131" s="10"/>
      <c r="C131" s="47"/>
    </row>
    <row r="132" spans="1:3" ht="13.5">
      <c r="A132" s="55"/>
      <c r="B132" s="10"/>
      <c r="C132" s="47"/>
    </row>
    <row r="133" spans="1:3" ht="13.5">
      <c r="A133" s="55"/>
      <c r="B133" s="10"/>
      <c r="C133" s="47"/>
    </row>
    <row r="134" spans="1:3" ht="13.5">
      <c r="A134" s="55"/>
      <c r="B134" s="10"/>
      <c r="C134" s="47"/>
    </row>
    <row r="135" spans="1:3" ht="13.5">
      <c r="A135" s="55"/>
      <c r="B135" s="10"/>
      <c r="C135" s="47"/>
    </row>
    <row r="136" spans="1:3" ht="13.5">
      <c r="A136" s="53"/>
      <c r="B136" s="10"/>
      <c r="C136" s="51"/>
    </row>
    <row r="137" spans="1:3" ht="13.5">
      <c r="A137" s="53"/>
      <c r="B137" s="10"/>
      <c r="C137" s="51"/>
    </row>
    <row r="138" spans="1:3" ht="13.5">
      <c r="A138" s="53"/>
      <c r="B138" s="10"/>
      <c r="C138" s="51"/>
    </row>
    <row r="139" spans="1:3" ht="13.5">
      <c r="A139" s="53"/>
      <c r="B139" s="10"/>
      <c r="C139" s="51"/>
    </row>
    <row r="140" spans="1:3" ht="13.5">
      <c r="A140" s="53"/>
      <c r="B140" s="10"/>
      <c r="C140" s="51"/>
    </row>
    <row r="141" spans="1:3" ht="13.5">
      <c r="A141" s="54"/>
      <c r="B141" s="10"/>
      <c r="C141" s="49"/>
    </row>
    <row r="142" spans="1:3" ht="13.5">
      <c r="A142" s="54"/>
      <c r="B142" s="10"/>
      <c r="C142" s="49"/>
    </row>
    <row r="143" spans="1:3" ht="13.5">
      <c r="A143" s="54"/>
      <c r="B143" s="10"/>
      <c r="C143" s="49"/>
    </row>
    <row r="144" spans="1:3" ht="13.5">
      <c r="A144" s="54"/>
      <c r="B144" s="10"/>
      <c r="C144" s="49"/>
    </row>
    <row r="145" spans="1:3" ht="13.5">
      <c r="A145" s="54"/>
      <c r="B145" s="10"/>
      <c r="C145" s="49"/>
    </row>
  </sheetData>
  <sheetProtection/>
  <printOptions/>
  <pageMargins left="0.7874015748031497" right="0.7874015748031497" top="0.984251968503937" bottom="0.984251968503937" header="0.5118110236220472" footer="0.5118110236220472"/>
  <pageSetup horizontalDpi="300" verticalDpi="3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西田良規</dc:creator>
  <cp:keywords/>
  <dc:description/>
  <cp:lastModifiedBy>道昭 隅坂</cp:lastModifiedBy>
  <cp:lastPrinted>2021-10-04T04:00:25Z</cp:lastPrinted>
  <dcterms:created xsi:type="dcterms:W3CDTF">1999-05-29T15:16:53Z</dcterms:created>
  <dcterms:modified xsi:type="dcterms:W3CDTF">2024-03-25T08:45:32Z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